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19320" windowHeight="9210"/>
  </bookViews>
  <sheets>
    <sheet name="Осетровка, д. 4" sheetId="1" r:id="rId1"/>
    <sheet name="Работа 2019 " sheetId="3" r:id="rId2"/>
    <sheet name="Справка" sheetId="4" r:id="rId3"/>
  </sheets>
  <definedNames>
    <definedName name="_xlnm._FilterDatabase" localSheetId="1" hidden="1">'Работа 2019 '!$A$3:$E$35</definedName>
    <definedName name="_xlnm.Print_Area" localSheetId="0">'Осетровка, д. 4'!$A$1:$E$60</definedName>
  </definedNames>
  <calcPr calcId="144525"/>
</workbook>
</file>

<file path=xl/calcChain.xml><?xml version="1.0" encoding="utf-8"?>
<calcChain xmlns="http://schemas.openxmlformats.org/spreadsheetml/2006/main">
  <c r="B64" i="1" l="1"/>
  <c r="B63" i="1"/>
  <c r="B62" i="1"/>
  <c r="B8" i="1"/>
  <c r="B51" i="1" l="1"/>
  <c r="B48" i="1"/>
  <c r="B31" i="1"/>
  <c r="B29" i="1"/>
  <c r="B22" i="1"/>
  <c r="B19" i="1"/>
  <c r="B16" i="1"/>
  <c r="B13" i="1"/>
  <c r="B54" i="1"/>
  <c r="B10" i="1"/>
  <c r="B9" i="1" s="1"/>
  <c r="B11" i="1" s="1"/>
  <c r="B59" i="1"/>
  <c r="B58" i="1" s="1"/>
  <c r="B61" i="1" l="1"/>
  <c r="H61" i="1" l="1"/>
</calcChain>
</file>

<file path=xl/sharedStrings.xml><?xml version="1.0" encoding="utf-8"?>
<sst xmlns="http://schemas.openxmlformats.org/spreadsheetml/2006/main" count="259" uniqueCount="115">
  <si>
    <t>Наименование работ (услуг)</t>
  </si>
  <si>
    <t>Ед.изм.</t>
  </si>
  <si>
    <t>Количество работ (ед.)</t>
  </si>
  <si>
    <t>Доходы от нежилых помещений и провайдеров:</t>
  </si>
  <si>
    <t>Провайдеры:</t>
  </si>
  <si>
    <t>Расходы по дому:</t>
  </si>
  <si>
    <t>м2</t>
  </si>
  <si>
    <t>м</t>
  </si>
  <si>
    <t>1.Расходы по снятию показаний с ИПУ по электроэнергии</t>
  </si>
  <si>
    <t>кол-во показаний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</si>
  <si>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</si>
  <si>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</si>
  <si>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</si>
  <si>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Чел.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</si>
  <si>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</si>
  <si>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</si>
  <si>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</si>
  <si>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</si>
  <si>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</si>
  <si>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</si>
  <si>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</si>
  <si>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</si>
  <si>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</si>
  <si>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</si>
  <si>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</si>
  <si>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</si>
  <si>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 xml:space="preserve">Годовая фактическая стоимость работ (услуг) </t>
  </si>
  <si>
    <t>осмотр подвала</t>
  </si>
  <si>
    <t>раз</t>
  </si>
  <si>
    <t>Адрес: мкр. Осетровка, д. 4</t>
  </si>
  <si>
    <t>Старшие по дому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</si>
  <si>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</si>
  <si>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по дому:</t>
  </si>
  <si>
    <t>Наименование работ</t>
  </si>
  <si>
    <t>Сумма</t>
  </si>
  <si>
    <t>Ед.изм</t>
  </si>
  <si>
    <t>Кол-во</t>
  </si>
  <si>
    <t>Выезд а/машины по заявке</t>
  </si>
  <si>
    <t>выезд</t>
  </si>
  <si>
    <t>Закрытие и открытие стояков</t>
  </si>
  <si>
    <t>1 стояк</t>
  </si>
  <si>
    <t>Отогрев стояков</t>
  </si>
  <si>
    <t>1м</t>
  </si>
  <si>
    <t>сброс воздуха с системы отопления</t>
  </si>
  <si>
    <t xml:space="preserve">Накопительная по работам за период c  01.01.2019 по  31.12.2019 г.                                                                                   </t>
  </si>
  <si>
    <t xml:space="preserve">По адресу ОСЕТРОВКА мкр д.4                                            </t>
  </si>
  <si>
    <t>Вывоз ТКО 1,2 кв. 2019 г. к=0,6;0,8;0,85;0,9;1</t>
  </si>
  <si>
    <t>Вывоз ТКО 3,4 кв. 2019 г. к=0,6;0,8;0,85;0,9;1</t>
  </si>
  <si>
    <t>Гор. вода потр.при содер.общего имущ-ва  в МКД 1,2 кв.2019г.</t>
  </si>
  <si>
    <t>Гор. вода потр.при содер.общего имущ-ва  в МКД 3,4 кв.2019г.</t>
  </si>
  <si>
    <t>Дератизация</t>
  </si>
  <si>
    <t>Замена стояка  ХВС Осетровка 4 кв 61,64,67,70,73</t>
  </si>
  <si>
    <t>стояк</t>
  </si>
  <si>
    <t>Замена труб отопления</t>
  </si>
  <si>
    <t>Организация мест накоп.ртуть сод-х ламп 3,4 кв. 2019г. К=0,6</t>
  </si>
  <si>
    <t>Осмотр сантех. оборудования</t>
  </si>
  <si>
    <t>шт.</t>
  </si>
  <si>
    <t>Очистка канализационной сети</t>
  </si>
  <si>
    <t>Смена труб отопления ППР д. 20 (полотенцесушит/без сварочных</t>
  </si>
  <si>
    <t>Смена труб отопления ППР д. 25 (без сварочных работ)</t>
  </si>
  <si>
    <t>Содержание ДРС 1,2 кв.2019 г. к=0,8</t>
  </si>
  <si>
    <t>Содержание ДРС 3,4 кв. 2019 г. коэф. 0,8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</si>
  <si>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</si>
  <si>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</si>
  <si>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</si>
  <si>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</si>
  <si>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К=0,6;0,8;0,85;0,9;1</t>
  </si>
  <si>
    <t>Управление жилым фондом 3,4 кв. 2019г. К=0,6;0,8;0,85;0,9;1</t>
  </si>
  <si>
    <t>Установка светильников с датчиком на движение</t>
  </si>
  <si>
    <t>Хол.вода потр.при содер.общ.имущ. в МКД 1,2 кв.2019г.1-5 эт</t>
  </si>
  <si>
    <t>Хол.вода потр.при содер.общ.имущ. в МКД 3,4 кв.2019г.1-5 эт.</t>
  </si>
  <si>
    <t>Электрическая энергия потр.при содержании общего имущ.МКД 1,</t>
  </si>
  <si>
    <t>Электрическая энергия потр.при содержании общего имущ.МКД 3,</t>
  </si>
  <si>
    <t>Общий итог</t>
  </si>
  <si>
    <t>Справка об уровне сбора платы за жилое помещение по состоянию на 11.02.2020</t>
  </si>
  <si>
    <t>ЖЭУ</t>
  </si>
  <si>
    <t>Адрес</t>
  </si>
  <si>
    <t>Начислено</t>
  </si>
  <si>
    <t>Оплачено</t>
  </si>
  <si>
    <t>Процент оплаты</t>
  </si>
  <si>
    <t>Месяц</t>
  </si>
  <si>
    <t>Год</t>
  </si>
  <si>
    <t/>
  </si>
  <si>
    <t>Отдел :</t>
  </si>
  <si>
    <t xml:space="preserve">  2</t>
  </si>
  <si>
    <t>10</t>
  </si>
  <si>
    <t>ОСЕТРОВКА мкр д.4</t>
  </si>
  <si>
    <t>январь</t>
  </si>
  <si>
    <t>2019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</si>
  <si>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</si>
  <si>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</si>
  <si>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</si>
  <si>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</si>
  <si>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</si>
  <si>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</si>
  <si>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</si>
  <si>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</si>
  <si>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</si>
  <si>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</si>
  <si>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</si>
  <si>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группе</t>
  </si>
  <si>
    <t>№ раб</t>
  </si>
  <si>
    <t>период: 01.01.2019-31.12.2019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</si>
  <si>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</si>
  <si>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</si>
  <si>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</si>
  <si>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Всего доходов по дому за 2019 г.</t>
  </si>
  <si>
    <t>Всего расходов по дому за 2019 г.</t>
  </si>
  <si>
    <t>Всего расходов по дому с НДС за 2019 г.</t>
  </si>
  <si>
    <t>Конечное сальдо по дому на 31.12.2019 г.</t>
  </si>
  <si>
    <t>Конечное сальдо с учетом дебиторской задолженности (переплаты) на 31.12.2019 г.</t>
  </si>
  <si>
    <t>Электрическая энергия потр.при содержании общего имущ.МКД 1,2 кв. 2019 г</t>
  </si>
  <si>
    <t>Электрическая энергия потр.при содержании общего имущ.МКД 3,4 кв. 2019 г</t>
  </si>
  <si>
    <t>Сальдо начальное на 01.01.2019 г.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</si>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</sst>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3F3F3F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9" applyNumberFormat="0" applyAlignment="0" applyProtection="0"/>
    <xf numFmtId="0" fontId="19" fillId="2" borderId="9" applyNumberFormat="0" applyAlignment="0" applyProtection="0"/>
    <xf numFmtId="0" fontId="20" fillId="0" borderId="10" applyNumberFormat="0" applyFill="0" applyAlignment="0" applyProtection="0"/>
    <xf numFmtId="0" fontId="21" fillId="8" borderId="11" applyNumberFormat="0" applyAlignment="0" applyProtection="0"/>
    <xf numFmtId="0" fontId="22" fillId="0" borderId="0" applyNumberFormat="0" applyFill="0" applyBorder="0" applyAlignment="0" applyProtection="0"/>
    <xf numFmtId="0" fontId="1" fillId="9" borderId="12" applyNumberFormat="0" applyFont="0" applyAlignment="0" applyProtection="0"/>
    <xf numFmtId="0" fontId="23" fillId="0" borderId="0" applyNumberFormat="0" applyFill="0" applyBorder="0" applyAlignment="0" applyProtection="0"/>
    <xf numFmtId="0" fontId="9" fillId="0" borderId="13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</cellStyleXfs>
  <cellXfs count="64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4" fillId="0" borderId="0" xfId="1" applyFont="1" applyFill="1" applyAlignment="1">
      <alignment horizontal="center" vertical="center"/>
    </xf>
    <xf numFmtId="0" fontId="6" fillId="0" borderId="2" xfId="2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164" fontId="4" fillId="0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/>
    <xf numFmtId="164" fontId="8" fillId="0" borderId="2" xfId="1" applyFont="1" applyFill="1" applyBorder="1" applyAlignment="1">
      <alignment horizontal="center" vertical="center" wrapText="1"/>
    </xf>
    <xf numFmtId="164" fontId="6" fillId="0" borderId="2" xfId="1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left" vertical="center"/>
    </xf>
    <xf numFmtId="164" fontId="10" fillId="0" borderId="2" xfId="1" applyFont="1" applyFill="1" applyBorder="1" applyAlignment="1">
      <alignment horizontal="center" vertical="center" wrapText="1"/>
    </xf>
    <xf numFmtId="164" fontId="7" fillId="0" borderId="2" xfId="1" applyFont="1" applyFill="1" applyBorder="1" applyAlignment="1" applyProtection="1">
      <alignment horizontal="center" vertical="center" wrapText="1"/>
    </xf>
    <xf numFmtId="164" fontId="4" fillId="0" borderId="2" xfId="1" applyFont="1" applyFill="1" applyBorder="1" applyAlignment="1">
      <alignment horizontal="center" wrapText="1"/>
    </xf>
    <xf numFmtId="164" fontId="8" fillId="0" borderId="2" xfId="1" applyFont="1" applyFill="1" applyBorder="1" applyAlignment="1">
      <alignment horizontal="center" wrapText="1"/>
    </xf>
    <xf numFmtId="164" fontId="4" fillId="0" borderId="0" xfId="1" applyFont="1" applyFill="1" applyAlignment="1">
      <alignment horizontal="center" vertical="center" wrapText="1"/>
    </xf>
    <xf numFmtId="0" fontId="0" fillId="0" borderId="2" xfId="0" applyFill="1" applyBorder="1"/>
    <xf numFmtId="0" fontId="0" fillId="0" borderId="2" xfId="0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4" fontId="0" fillId="0" borderId="2" xfId="0" applyNumberFormat="1" applyFill="1" applyBorder="1"/>
    <xf numFmtId="4" fontId="9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center"/>
    </xf>
    <xf numFmtId="4" fontId="0" fillId="3" borderId="2" xfId="0" applyNumberFormat="1" applyFill="1" applyBorder="1"/>
    <xf numFmtId="0" fontId="9" fillId="3" borderId="2" xfId="0" applyFont="1" applyFill="1" applyBorder="1"/>
    <xf numFmtId="0" fontId="0" fillId="0" borderId="2" xfId="0" applyFill="1" applyBorder="1" applyAlignment="1">
      <alignment horizontal="center"/>
    </xf>
    <xf numFmtId="0" fontId="0" fillId="0" borderId="0" xfId="0"/>
    <xf numFmtId="4" fontId="5" fillId="0" borderId="2" xfId="1" applyNumberFormat="1" applyFont="1" applyFill="1" applyBorder="1" applyAlignment="1">
      <alignment horizontal="right" vertical="center"/>
    </xf>
    <xf numFmtId="4" fontId="0" fillId="0" borderId="2" xfId="0" applyNumberFormat="1" applyFill="1" applyBorder="1" applyAlignment="1">
      <alignment horizontal="right"/>
    </xf>
    <xf numFmtId="4" fontId="8" fillId="0" borderId="2" xfId="1" applyNumberFormat="1" applyFont="1" applyFill="1" applyBorder="1" applyAlignment="1">
      <alignment horizontal="right" vertical="center"/>
    </xf>
    <xf numFmtId="4" fontId="10" fillId="0" borderId="2" xfId="1" applyNumberFormat="1" applyFont="1" applyFill="1" applyBorder="1" applyAlignment="1">
      <alignment horizontal="right" vertical="center" wrapText="1"/>
    </xf>
    <xf numFmtId="4" fontId="6" fillId="0" borderId="2" xfId="1" applyNumberFormat="1" applyFont="1" applyFill="1" applyBorder="1" applyAlignment="1">
      <alignment horizontal="right" vertical="center" wrapText="1"/>
    </xf>
    <xf numFmtId="0" fontId="0" fillId="0" borderId="0" xfId="0" applyFill="1"/>
    <xf numFmtId="0" fontId="5" fillId="0" borderId="2" xfId="0" applyFont="1" applyFill="1" applyBorder="1" applyAlignment="1">
      <alignment horizontal="center" vertical="center"/>
    </xf>
    <xf numFmtId="164" fontId="4" fillId="0" borderId="2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164" fontId="5" fillId="0" borderId="2" xfId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 vertical="top" wrapText="1"/>
    </xf>
    <xf numFmtId="0" fontId="26" fillId="0" borderId="14" xfId="0" applyNumberFormat="1" applyFont="1" applyFill="1" applyBorder="1" applyAlignment="1" applyProtection="1">
      <alignment horizontal="center" vertical="center" wrapText="1"/>
    </xf>
    <xf numFmtId="0" fontId="26" fillId="0" borderId="15" xfId="0" applyNumberFormat="1" applyFont="1" applyFill="1" applyBorder="1" applyAlignment="1" applyProtection="1">
      <alignment horizontal="center" vertical="center" wrapText="1"/>
    </xf>
    <xf numFmtId="0" fontId="26" fillId="0" borderId="16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6" fillId="0" borderId="14" xfId="0" applyNumberFormat="1" applyFont="1" applyFill="1" applyBorder="1" applyAlignment="1" applyProtection="1">
      <alignment horizontal="left" vertical="center" wrapText="1"/>
    </xf>
    <xf numFmtId="0" fontId="26" fillId="0" borderId="15" xfId="0" applyNumberFormat="1" applyFont="1" applyFill="1" applyBorder="1" applyAlignment="1" applyProtection="1">
      <alignment horizontal="left" vertical="center" wrapText="1"/>
    </xf>
    <xf numFmtId="0" fontId="26" fillId="0" borderId="17" xfId="0" applyNumberFormat="1" applyFont="1" applyFill="1" applyBorder="1" applyAlignment="1" applyProtection="1">
      <alignment horizontal="left" vertical="center" wrapText="1"/>
    </xf>
    <xf numFmtId="0" fontId="26" fillId="0" borderId="16" xfId="0" applyNumberFormat="1" applyFont="1" applyFill="1" applyBorder="1" applyAlignment="1" applyProtection="1">
      <alignment horizontal="left" vertical="center" wrapText="1"/>
    </xf>
    <xf numFmtId="0" fontId="26" fillId="0" borderId="14" xfId="0" applyNumberFormat="1" applyFont="1" applyFill="1" applyBorder="1" applyAlignment="1" applyProtection="1">
      <alignment horizontal="center" vertical="top" wrapText="1"/>
    </xf>
    <xf numFmtId="0" fontId="26" fillId="0" borderId="15" xfId="0" applyNumberFormat="1" applyFont="1" applyFill="1" applyBorder="1" applyAlignment="1" applyProtection="1">
      <alignment horizontal="center" vertical="top" wrapText="1"/>
    </xf>
    <xf numFmtId="0" fontId="26" fillId="0" borderId="16" xfId="0" applyNumberFormat="1" applyFont="1" applyFill="1" applyBorder="1" applyAlignment="1" applyProtection="1">
      <alignment horizontal="center" vertical="top" wrapText="1"/>
    </xf>
    <xf numFmtId="4" fontId="26" fillId="0" borderId="14" xfId="0" applyNumberFormat="1" applyFont="1" applyFill="1" applyBorder="1" applyAlignment="1" applyProtection="1">
      <alignment horizontal="center" vertical="top" wrapText="1"/>
    </xf>
    <xf numFmtId="2" fontId="26" fillId="0" borderId="14" xfId="0" applyNumberFormat="1" applyFont="1" applyFill="1" applyBorder="1" applyAlignment="1" applyProtection="1">
      <alignment horizontal="center" vertical="top" wrapText="1"/>
    </xf>
    <xf numFmtId="0" fontId="26" fillId="0" borderId="17" xfId="0" applyNumberFormat="1" applyFont="1" applyFill="1" applyBorder="1" applyAlignment="1" applyProtection="1">
      <alignment horizontal="center" vertical="center" wrapText="1"/>
    </xf>
    <xf numFmtId="4" fontId="26" fillId="0" borderId="14" xfId="0" applyNumberFormat="1" applyFont="1" applyFill="1" applyBorder="1" applyAlignment="1" applyProtection="1">
      <alignment horizontal="center" vertical="center" wrapText="1"/>
    </xf>
    <xf numFmtId="2" fontId="26" fillId="0" borderId="14" xfId="0" applyNumberFormat="1" applyFont="1" applyFill="1" applyBorder="1" applyAlignment="1" applyProtection="1">
      <alignment horizontal="center" vertical="center" wrapText="1"/>
    </xf>
  </cellXfs>
  <cellStyles count="43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1" builtinId="20" customBuiltin="1"/>
    <cellStyle name="Вывод" xfId="2" builtinId="21" customBuiltin="1"/>
    <cellStyle name="Вычисление" xfId="12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4" builtinId="23" customBuiltin="1"/>
    <cellStyle name="Название" xfId="3" builtinId="15" customBuiltin="1"/>
    <cellStyle name="Нейтральный" xfId="10" builtinId="28" customBuiltin="1"/>
    <cellStyle name="Обычный" xfId="0" builtinId="0"/>
    <cellStyle name="Плохой" xfId="9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8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64"/>
  <sheetViews>
    <sheetView tabSelected="1" workbookViewId="0">
      <pane ySplit="3" topLeftCell="A4" activePane="bottomLeft" state="frozen"/>
      <selection pane="bottomLeft" activeCell="H64" sqref="H64"/>
    </sheetView>
  </sheetViews>
  <sheetFormatPr defaultRowHeight="15" x14ac:dyDescent="0.25"/>
  <cols>
    <col min="1" max="1" width="78.5703125" style="9" customWidth="1"/>
    <col min="2" max="2" width="18.42578125" style="3" customWidth="1"/>
    <col min="3" max="3" width="12.140625" style="18" customWidth="1"/>
    <col min="4" max="4" width="14.140625" style="18" customWidth="1"/>
    <col min="5" max="5" width="0" style="1" hidden="1" customWidth="1"/>
    <col min="6" max="7" width="9.140625" style="1"/>
    <col min="8" max="8" width="10.7109375" style="1" customWidth="1"/>
    <col min="9" max="16384" width="9.140625" style="1"/>
  </cols>
  <sheetData>
    <row r="1" spans="1:4" ht="43.5" customHeight="1" x14ac:dyDescent="0.25">
      <c r="A1" s="42" t="s">
        <v>31</v>
      </c>
      <c r="B1" s="43"/>
      <c r="C1" s="43"/>
      <c r="D1" s="44"/>
    </row>
    <row r="2" spans="1:4" x14ac:dyDescent="0.25">
      <c r="A2" s="5" t="s">
        <v>29</v>
      </c>
      <c r="B2" s="41" t="s">
        <v>102</v>
      </c>
      <c r="C2" s="41"/>
      <c r="D2" s="41"/>
    </row>
    <row r="3" spans="1:4" ht="63.75" customHeight="1" x14ac:dyDescent="0.25">
      <c r="A3" s="4" t="s">
        <v>0</v>
      </c>
      <c r="B3" s="12" t="s">
        <v>26</v>
      </c>
      <c r="C3" s="15" t="s">
        <v>1</v>
      </c>
      <c r="D3" s="12" t="s">
        <v>2</v>
      </c>
    </row>
    <row r="4" spans="1:4" x14ac:dyDescent="0.25">
      <c r="A4" s="4" t="s">
        <v>113</v>
      </c>
      <c r="B4" s="38">
        <v>161852.98420000006</v>
      </c>
      <c r="C4" s="46" t="s">
        <v>114</v>
      </c>
      <c r="D4" s="12"/>
    </row>
    <row r="5" spans="1:4" x14ac:dyDescent="0.25">
      <c r="A5" s="45" t="s">
        <v>32</v>
      </c>
      <c r="B5" s="45"/>
      <c r="C5" s="45"/>
      <c r="D5" s="45"/>
    </row>
    <row r="6" spans="1:4" x14ac:dyDescent="0.25">
      <c r="A6" s="4" t="s">
        <v>103</v>
      </c>
      <c r="B6" s="38">
        <v>1177332.8</v>
      </c>
      <c r="C6" s="46" t="s">
        <v>114</v>
      </c>
      <c r="D6" s="12"/>
    </row>
    <row r="7" spans="1:4" x14ac:dyDescent="0.25">
      <c r="A7" s="4" t="s">
        <v>104</v>
      </c>
      <c r="B7" s="38">
        <v>1203880.5900000001</v>
      </c>
      <c r="C7" s="46" t="s">
        <v>114</v>
      </c>
      <c r="D7" s="12"/>
    </row>
    <row r="8" spans="1:4" x14ac:dyDescent="0.25">
      <c r="A8" s="4" t="s">
        <v>105</v>
      </c>
      <c r="B8" s="38">
        <f>B7-B6</f>
        <v>26547.790000000037</v>
      </c>
      <c r="C8" s="46" t="s">
        <v>114</v>
      </c>
      <c r="D8" s="12"/>
    </row>
    <row r="9" spans="1:4" x14ac:dyDescent="0.25">
      <c r="A9" s="4" t="s">
        <v>3</v>
      </c>
      <c r="B9" s="38">
        <f>B10</f>
        <v>9515.52</v>
      </c>
      <c r="C9" s="46" t="s">
        <v>114</v>
      </c>
      <c r="D9" s="12"/>
    </row>
    <row r="10" spans="1:4" ht="13.5" customHeight="1" x14ac:dyDescent="0.25">
      <c r="A10" s="13" t="s">
        <v>4</v>
      </c>
      <c r="B10" s="37">
        <f>792.96*12</f>
        <v>9515.52</v>
      </c>
      <c r="C10" s="7" t="s">
        <v>114</v>
      </c>
      <c r="D10" s="14"/>
    </row>
    <row r="11" spans="1:4" x14ac:dyDescent="0.25">
      <c r="A11" s="5" t="s">
        <v>106</v>
      </c>
      <c r="B11" s="34">
        <f>B6+B9</f>
        <v>1186848.32</v>
      </c>
      <c r="C11" s="46" t="s">
        <v>114</v>
      </c>
      <c r="D11" s="7"/>
    </row>
    <row r="12" spans="1:4" x14ac:dyDescent="0.25">
      <c r="A12" s="40" t="s">
        <v>5</v>
      </c>
      <c r="B12" s="40"/>
      <c r="C12" s="40"/>
      <c r="D12" s="40"/>
    </row>
    <row r="13" spans="1:4" x14ac:dyDescent="0.25">
      <c r="A13" s="6" t="s">
        <v>10</v>
      </c>
      <c r="B13" s="34">
        <f>SUM(B14:B15)</f>
        <v>192793.18</v>
      </c>
      <c r="C13" s="46" t="s">
        <v>114</v>
      </c>
      <c r="D13" s="7"/>
    </row>
    <row r="14" spans="1:4" s="39" customFormat="1" x14ac:dyDescent="0.25">
      <c r="A14" s="19" t="s">
        <v>66</v>
      </c>
      <c r="B14" s="35">
        <v>94021.06</v>
      </c>
      <c r="C14" s="20" t="s">
        <v>6</v>
      </c>
      <c r="D14" s="20">
        <v>25005.599999999999</v>
      </c>
    </row>
    <row r="15" spans="1:4" s="39" customFormat="1" x14ac:dyDescent="0.25">
      <c r="A15" s="19" t="s">
        <v>67</v>
      </c>
      <c r="B15" s="35">
        <v>98772.12</v>
      </c>
      <c r="C15" s="20" t="s">
        <v>6</v>
      </c>
      <c r="D15" s="20">
        <v>25005.599999999999</v>
      </c>
    </row>
    <row r="16" spans="1:4" ht="28.5" x14ac:dyDescent="0.25">
      <c r="A16" s="6" t="s">
        <v>11</v>
      </c>
      <c r="B16" s="34">
        <f>SUM(B17:B18)</f>
        <v>76755.16</v>
      </c>
      <c r="C16" s="46" t="s">
        <v>114</v>
      </c>
      <c r="D16" s="7"/>
    </row>
    <row r="17" spans="1:5" s="39" customFormat="1" x14ac:dyDescent="0.25">
      <c r="A17" s="19" t="s">
        <v>62</v>
      </c>
      <c r="B17" s="35">
        <v>37991.82</v>
      </c>
      <c r="C17" s="20" t="s">
        <v>6</v>
      </c>
      <c r="D17" s="20">
        <v>23894.240000000002</v>
      </c>
    </row>
    <row r="18" spans="1:5" s="39" customFormat="1" x14ac:dyDescent="0.25">
      <c r="A18" s="19" t="s">
        <v>63</v>
      </c>
      <c r="B18" s="35">
        <v>38763.339999999997</v>
      </c>
      <c r="C18" s="20" t="s">
        <v>6</v>
      </c>
      <c r="D18" s="20">
        <v>23351.4</v>
      </c>
    </row>
    <row r="19" spans="1:5" x14ac:dyDescent="0.25">
      <c r="A19" s="6" t="s">
        <v>12</v>
      </c>
      <c r="B19" s="34">
        <f>SUM(B20:B21)</f>
        <v>130676.99</v>
      </c>
      <c r="C19" s="46" t="s">
        <v>114</v>
      </c>
      <c r="D19" s="7"/>
    </row>
    <row r="20" spans="1:5" s="39" customFormat="1" x14ac:dyDescent="0.25">
      <c r="A20" s="19" t="s">
        <v>46</v>
      </c>
      <c r="B20" s="35">
        <v>65682.8</v>
      </c>
      <c r="C20" s="20" t="s">
        <v>13</v>
      </c>
      <c r="D20" s="20">
        <v>1240</v>
      </c>
    </row>
    <row r="21" spans="1:5" s="39" customFormat="1" x14ac:dyDescent="0.25">
      <c r="A21" s="19" t="s">
        <v>47</v>
      </c>
      <c r="B21" s="35">
        <v>64994.19</v>
      </c>
      <c r="C21" s="20" t="s">
        <v>13</v>
      </c>
      <c r="D21" s="20">
        <v>1227</v>
      </c>
    </row>
    <row r="22" spans="1:5" ht="28.5" x14ac:dyDescent="0.25">
      <c r="A22" s="6" t="s">
        <v>14</v>
      </c>
      <c r="B22" s="34">
        <f>SUM(B23:B28)</f>
        <v>27756.21</v>
      </c>
      <c r="C22" s="46" t="s">
        <v>114</v>
      </c>
      <c r="D22" s="7"/>
    </row>
    <row r="23" spans="1:5" s="39" customFormat="1" x14ac:dyDescent="0.25">
      <c r="A23" s="19" t="s">
        <v>48</v>
      </c>
      <c r="B23" s="35">
        <v>2250.5</v>
      </c>
      <c r="C23" s="20" t="s">
        <v>6</v>
      </c>
      <c r="D23" s="20">
        <v>25005.599999999999</v>
      </c>
    </row>
    <row r="24" spans="1:5" s="39" customFormat="1" x14ac:dyDescent="0.25">
      <c r="A24" s="19" t="s">
        <v>49</v>
      </c>
      <c r="B24" s="35">
        <v>2250.5</v>
      </c>
      <c r="C24" s="20" t="s">
        <v>6</v>
      </c>
      <c r="D24" s="20">
        <v>25005.599999999999</v>
      </c>
    </row>
    <row r="25" spans="1:5" s="39" customFormat="1" x14ac:dyDescent="0.25">
      <c r="A25" s="19" t="s">
        <v>69</v>
      </c>
      <c r="B25" s="35">
        <v>2000.45</v>
      </c>
      <c r="C25" s="20" t="s">
        <v>6</v>
      </c>
      <c r="D25" s="20">
        <v>25005.599999999999</v>
      </c>
    </row>
    <row r="26" spans="1:5" s="39" customFormat="1" x14ac:dyDescent="0.25">
      <c r="A26" s="19" t="s">
        <v>70</v>
      </c>
      <c r="B26" s="35">
        <v>2250.5</v>
      </c>
      <c r="C26" s="20" t="s">
        <v>6</v>
      </c>
      <c r="D26" s="20">
        <v>25005.599999999999</v>
      </c>
    </row>
    <row r="27" spans="1:5" s="39" customFormat="1" x14ac:dyDescent="0.25">
      <c r="A27" s="19" t="s">
        <v>111</v>
      </c>
      <c r="B27" s="35">
        <v>9502.1299999999992</v>
      </c>
      <c r="C27" s="20" t="s">
        <v>6</v>
      </c>
      <c r="D27" s="20">
        <v>25005.599999999999</v>
      </c>
    </row>
    <row r="28" spans="1:5" s="39" customFormat="1" x14ac:dyDescent="0.25">
      <c r="A28" s="19" t="s">
        <v>112</v>
      </c>
      <c r="B28" s="35">
        <v>9502.1299999999992</v>
      </c>
      <c r="C28" s="20" t="s">
        <v>6</v>
      </c>
      <c r="D28" s="20">
        <v>25005.599999999999</v>
      </c>
    </row>
    <row r="29" spans="1:5" ht="28.5" x14ac:dyDescent="0.25">
      <c r="A29" s="6" t="s">
        <v>15</v>
      </c>
      <c r="B29" s="34">
        <f>SUM(B30:B30)</f>
        <v>2346.42</v>
      </c>
      <c r="C29" s="46" t="s">
        <v>114</v>
      </c>
      <c r="D29" s="17"/>
    </row>
    <row r="30" spans="1:5" s="39" customFormat="1" x14ac:dyDescent="0.25">
      <c r="A30" s="19" t="s">
        <v>68</v>
      </c>
      <c r="B30" s="35">
        <v>2346.42</v>
      </c>
      <c r="C30" s="20" t="s">
        <v>56</v>
      </c>
      <c r="D30" s="20">
        <v>1</v>
      </c>
    </row>
    <row r="31" spans="1:5" ht="42.75" x14ac:dyDescent="0.25">
      <c r="A31" s="6" t="s">
        <v>16</v>
      </c>
      <c r="B31" s="34">
        <f>SUM(B32:B42)</f>
        <v>116980.74999999999</v>
      </c>
      <c r="C31" s="46" t="s">
        <v>114</v>
      </c>
      <c r="D31" s="16"/>
      <c r="E31" s="2"/>
    </row>
    <row r="32" spans="1:5" s="39" customFormat="1" x14ac:dyDescent="0.25">
      <c r="A32" s="19" t="s">
        <v>37</v>
      </c>
      <c r="B32" s="35">
        <v>1453.59</v>
      </c>
      <c r="C32" s="20" t="s">
        <v>38</v>
      </c>
      <c r="D32" s="20">
        <v>3</v>
      </c>
    </row>
    <row r="33" spans="1:5" s="39" customFormat="1" x14ac:dyDescent="0.25">
      <c r="A33" s="19" t="s">
        <v>39</v>
      </c>
      <c r="B33" s="35">
        <v>809.36</v>
      </c>
      <c r="C33" s="20" t="s">
        <v>40</v>
      </c>
      <c r="D33" s="20">
        <v>1</v>
      </c>
    </row>
    <row r="34" spans="1:5" s="39" customFormat="1" x14ac:dyDescent="0.25">
      <c r="A34" s="19" t="s">
        <v>51</v>
      </c>
      <c r="B34" s="35">
        <v>100631</v>
      </c>
      <c r="C34" s="20" t="s">
        <v>52</v>
      </c>
      <c r="D34" s="20">
        <v>1</v>
      </c>
    </row>
    <row r="35" spans="1:5" s="39" customFormat="1" x14ac:dyDescent="0.25">
      <c r="A35" s="19" t="s">
        <v>53</v>
      </c>
      <c r="B35" s="35">
        <v>2219.6799999999998</v>
      </c>
      <c r="C35" s="20" t="s">
        <v>7</v>
      </c>
      <c r="D35" s="20">
        <v>16</v>
      </c>
    </row>
    <row r="36" spans="1:5" s="39" customFormat="1" x14ac:dyDescent="0.25">
      <c r="A36" s="19" t="s">
        <v>55</v>
      </c>
      <c r="B36" s="35">
        <v>398.58</v>
      </c>
      <c r="C36" s="20" t="s">
        <v>56</v>
      </c>
      <c r="D36" s="20">
        <v>2</v>
      </c>
    </row>
    <row r="37" spans="1:5" s="39" customFormat="1" x14ac:dyDescent="0.25">
      <c r="A37" s="19" t="s">
        <v>41</v>
      </c>
      <c r="B37" s="35">
        <v>1357.11</v>
      </c>
      <c r="C37" s="20" t="s">
        <v>42</v>
      </c>
      <c r="D37" s="20">
        <v>1</v>
      </c>
    </row>
    <row r="38" spans="1:5" s="39" customFormat="1" x14ac:dyDescent="0.25">
      <c r="A38" s="19" t="s">
        <v>57</v>
      </c>
      <c r="B38" s="35">
        <v>1122.8</v>
      </c>
      <c r="C38" s="20" t="s">
        <v>7</v>
      </c>
      <c r="D38" s="20">
        <v>4</v>
      </c>
    </row>
    <row r="39" spans="1:5" s="39" customFormat="1" x14ac:dyDescent="0.25">
      <c r="A39" s="19" t="s">
        <v>58</v>
      </c>
      <c r="B39" s="35">
        <v>3216.42</v>
      </c>
      <c r="C39" s="20" t="s">
        <v>7</v>
      </c>
      <c r="D39" s="20">
        <v>6</v>
      </c>
    </row>
    <row r="40" spans="1:5" s="39" customFormat="1" x14ac:dyDescent="0.25">
      <c r="A40" s="19" t="s">
        <v>59</v>
      </c>
      <c r="B40" s="35">
        <v>4610.3999999999996</v>
      </c>
      <c r="C40" s="20" t="s">
        <v>7</v>
      </c>
      <c r="D40" s="20">
        <v>6</v>
      </c>
    </row>
    <row r="41" spans="1:5" s="39" customFormat="1" x14ac:dyDescent="0.25">
      <c r="A41" s="19" t="s">
        <v>27</v>
      </c>
      <c r="B41" s="35">
        <v>540.28</v>
      </c>
      <c r="C41" s="20" t="s">
        <v>28</v>
      </c>
      <c r="D41" s="20">
        <v>2</v>
      </c>
    </row>
    <row r="42" spans="1:5" s="39" customFormat="1" x14ac:dyDescent="0.25">
      <c r="A42" s="19" t="s">
        <v>43</v>
      </c>
      <c r="B42" s="35">
        <v>621.53</v>
      </c>
      <c r="C42" s="20" t="s">
        <v>40</v>
      </c>
      <c r="D42" s="20">
        <v>1</v>
      </c>
    </row>
    <row r="43" spans="1:5" ht="28.5" x14ac:dyDescent="0.25">
      <c r="A43" s="6" t="s">
        <v>17</v>
      </c>
      <c r="B43" s="34">
        <v>0</v>
      </c>
      <c r="C43" s="46" t="s">
        <v>114</v>
      </c>
      <c r="D43" s="17">
        <v>4</v>
      </c>
    </row>
    <row r="44" spans="1:5" ht="28.5" x14ac:dyDescent="0.25">
      <c r="A44" s="6" t="s">
        <v>18</v>
      </c>
      <c r="B44" s="34">
        <v>0</v>
      </c>
      <c r="C44" s="46" t="s">
        <v>114</v>
      </c>
      <c r="D44" s="7"/>
    </row>
    <row r="45" spans="1:5" x14ac:dyDescent="0.25">
      <c r="A45" s="6" t="s">
        <v>19</v>
      </c>
      <c r="B45" s="34">
        <v>0</v>
      </c>
      <c r="C45" s="46" t="s">
        <v>114</v>
      </c>
      <c r="D45" s="7"/>
      <c r="E45" s="10"/>
    </row>
    <row r="46" spans="1:5" x14ac:dyDescent="0.25">
      <c r="A46" s="6" t="s">
        <v>20</v>
      </c>
      <c r="B46" s="34">
        <v>0</v>
      </c>
      <c r="C46" s="46" t="s">
        <v>114</v>
      </c>
      <c r="D46" s="7"/>
      <c r="E46" s="10"/>
    </row>
    <row r="47" spans="1:5" ht="28.5" x14ac:dyDescent="0.25">
      <c r="A47" s="6" t="s">
        <v>21</v>
      </c>
      <c r="B47" s="34">
        <v>0</v>
      </c>
      <c r="C47" s="46" t="s">
        <v>114</v>
      </c>
      <c r="D47" s="11"/>
    </row>
    <row r="48" spans="1:5" ht="28.5" x14ac:dyDescent="0.25">
      <c r="A48" s="6" t="s">
        <v>22</v>
      </c>
      <c r="B48" s="34">
        <f>SUM(B49:B50)</f>
        <v>42509.520000000004</v>
      </c>
      <c r="C48" s="46" t="s">
        <v>114</v>
      </c>
      <c r="D48" s="7"/>
    </row>
    <row r="49" spans="1:8" s="39" customFormat="1" x14ac:dyDescent="0.25">
      <c r="A49" s="19" t="s">
        <v>60</v>
      </c>
      <c r="B49" s="35">
        <v>20004.48</v>
      </c>
      <c r="C49" s="20" t="s">
        <v>6</v>
      </c>
      <c r="D49" s="20">
        <v>25005.599999999999</v>
      </c>
    </row>
    <row r="50" spans="1:8" s="39" customFormat="1" x14ac:dyDescent="0.25">
      <c r="A50" s="19" t="s">
        <v>61</v>
      </c>
      <c r="B50" s="35">
        <v>22505.040000000001</v>
      </c>
      <c r="C50" s="20" t="s">
        <v>6</v>
      </c>
      <c r="D50" s="20">
        <v>25005.599999999999</v>
      </c>
    </row>
    <row r="51" spans="1:8" ht="28.5" x14ac:dyDescent="0.25">
      <c r="A51" s="6" t="s">
        <v>23</v>
      </c>
      <c r="B51" s="34">
        <f>SUM(B52:B53)</f>
        <v>2534.6999999999998</v>
      </c>
      <c r="C51" s="46" t="s">
        <v>114</v>
      </c>
      <c r="D51" s="17"/>
    </row>
    <row r="52" spans="1:8" s="39" customFormat="1" x14ac:dyDescent="0.25">
      <c r="A52" s="19" t="s">
        <v>50</v>
      </c>
      <c r="B52" s="35">
        <v>1448.4</v>
      </c>
      <c r="C52" s="20" t="s">
        <v>6</v>
      </c>
      <c r="D52" s="20">
        <v>1020</v>
      </c>
    </row>
    <row r="53" spans="1:8" s="39" customFormat="1" x14ac:dyDescent="0.25">
      <c r="A53" s="19" t="s">
        <v>50</v>
      </c>
      <c r="B53" s="35">
        <v>1086.3</v>
      </c>
      <c r="C53" s="20" t="s">
        <v>6</v>
      </c>
      <c r="D53" s="20">
        <v>765</v>
      </c>
    </row>
    <row r="54" spans="1:8" ht="42.75" x14ac:dyDescent="0.25">
      <c r="A54" s="6" t="s">
        <v>24</v>
      </c>
      <c r="B54" s="34">
        <f>SUM(B55:B57)</f>
        <v>120000.98999999999</v>
      </c>
      <c r="C54" s="46" t="s">
        <v>114</v>
      </c>
      <c r="D54" s="17"/>
    </row>
    <row r="55" spans="1:8" s="39" customFormat="1" x14ac:dyDescent="0.25">
      <c r="A55" s="19" t="s">
        <v>54</v>
      </c>
      <c r="B55" s="35">
        <v>196.38</v>
      </c>
      <c r="C55" s="20" t="s">
        <v>6</v>
      </c>
      <c r="D55" s="20">
        <v>11551.5</v>
      </c>
    </row>
    <row r="56" spans="1:8" s="39" customFormat="1" x14ac:dyDescent="0.25">
      <c r="A56" s="19" t="s">
        <v>64</v>
      </c>
      <c r="B56" s="35">
        <v>58540.89</v>
      </c>
      <c r="C56" s="20" t="s">
        <v>6</v>
      </c>
      <c r="D56" s="20">
        <v>23894.240000000002</v>
      </c>
    </row>
    <row r="57" spans="1:8" s="39" customFormat="1" x14ac:dyDescent="0.25">
      <c r="A57" s="19" t="s">
        <v>65</v>
      </c>
      <c r="B57" s="35">
        <v>61263.72</v>
      </c>
      <c r="C57" s="20" t="s">
        <v>6</v>
      </c>
      <c r="D57" s="20">
        <v>25005.599999999999</v>
      </c>
    </row>
    <row r="58" spans="1:8" x14ac:dyDescent="0.25">
      <c r="A58" s="6" t="s">
        <v>25</v>
      </c>
      <c r="B58" s="34">
        <f>B59+B60</f>
        <v>47057.46</v>
      </c>
      <c r="C58" s="46" t="s">
        <v>114</v>
      </c>
      <c r="D58" s="17"/>
    </row>
    <row r="59" spans="1:8" ht="30" x14ac:dyDescent="0.25">
      <c r="A59" s="8" t="s">
        <v>8</v>
      </c>
      <c r="B59" s="36">
        <f>D59*5*12</f>
        <v>5400</v>
      </c>
      <c r="C59" s="11" t="s">
        <v>9</v>
      </c>
      <c r="D59" s="7">
        <v>90</v>
      </c>
    </row>
    <row r="60" spans="1:8" x14ac:dyDescent="0.25">
      <c r="A60" s="19" t="s">
        <v>30</v>
      </c>
      <c r="B60" s="36">
        <v>41657.46</v>
      </c>
      <c r="C60" s="7" t="s">
        <v>114</v>
      </c>
      <c r="D60" s="7"/>
    </row>
    <row r="61" spans="1:8" x14ac:dyDescent="0.25">
      <c r="A61" s="5" t="s">
        <v>107</v>
      </c>
      <c r="B61" s="34">
        <f>B13++B16+B19+B22+B29+B31+B43+B44+B46+B47+B48+B51+B54</f>
        <v>712353.91999999993</v>
      </c>
      <c r="C61" s="46" t="s">
        <v>114</v>
      </c>
      <c r="D61" s="11"/>
      <c r="H61" s="1" t="b">
        <f>B61='Работа 2019 '!C35</f>
        <v>1</v>
      </c>
    </row>
    <row r="62" spans="1:8" x14ac:dyDescent="0.25">
      <c r="A62" s="5" t="s">
        <v>108</v>
      </c>
      <c r="B62" s="34">
        <f>B61*1.2+B58</f>
        <v>901882.16399999987</v>
      </c>
      <c r="C62" s="46" t="s">
        <v>114</v>
      </c>
      <c r="D62" s="7"/>
    </row>
    <row r="63" spans="1:8" x14ac:dyDescent="0.25">
      <c r="A63" s="5" t="s">
        <v>109</v>
      </c>
      <c r="B63" s="34">
        <f>B4+B6+B9-B62</f>
        <v>446819.14020000026</v>
      </c>
      <c r="C63" s="46" t="s">
        <v>114</v>
      </c>
      <c r="D63" s="7"/>
    </row>
    <row r="64" spans="1:8" ht="28.5" x14ac:dyDescent="0.25">
      <c r="A64" s="6" t="s">
        <v>110</v>
      </c>
      <c r="B64" s="34">
        <f>B63+B8</f>
        <v>473366.93020000029</v>
      </c>
      <c r="C64" s="46" t="s">
        <v>114</v>
      </c>
      <c r="D64" s="7"/>
    </row>
  </sheetData>
  <sheetProtection sheet="1" objects="1" scenarios="1" formatCells="0" formatColumns="0" sort="0" autoFilter="0" pivotTables="0"/>
  <mergeCells count="4">
    <mergeCell ref="A12:D12"/>
    <mergeCell ref="B2:D2"/>
    <mergeCell ref="A1:D1"/>
    <mergeCell ref="A5:D5"/>
  </mergeCells>
  <hyperlinks>
    <hyperlink ref="C3" location="Ед.изм.!A1" display="Ед.изм."/>
  </hyperlinks>
  <pageMargins left="0.7" right="0.7" top="0.75" bottom="0.75" header="0.3" footer="0.3"/>
  <pageSetup paperSize="9" scale="75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35"/>
  <sheetViews>
    <sheetView workbookViewId="0">
      <pane ySplit="3" topLeftCell="A4" activePane="bottomLeft" state="frozen"/>
      <selection pane="bottomLeft" activeCell="M22" sqref="M22"/>
    </sheetView>
  </sheetViews>
  <sheetFormatPr defaultRowHeight="15" x14ac:dyDescent="0.25"/>
  <cols>
    <col min="1" max="1" width="9.140625" style="33"/>
    <col min="2" max="2" width="64.42578125" customWidth="1"/>
    <col min="3" max="3" width="14.140625" style="22" customWidth="1"/>
    <col min="4" max="4" width="14.140625" style="29" customWidth="1"/>
    <col min="5" max="5" width="14.140625" customWidth="1"/>
  </cols>
  <sheetData>
    <row r="1" spans="1:5" x14ac:dyDescent="0.25">
      <c r="B1" s="21" t="s">
        <v>44</v>
      </c>
      <c r="E1" s="21"/>
    </row>
    <row r="2" spans="1:5" x14ac:dyDescent="0.25">
      <c r="B2" s="21" t="s">
        <v>45</v>
      </c>
      <c r="E2" s="21"/>
    </row>
    <row r="3" spans="1:5" x14ac:dyDescent="0.25">
      <c r="A3" s="28" t="s">
        <v>101</v>
      </c>
      <c r="B3" s="26" t="s">
        <v>33</v>
      </c>
      <c r="C3" s="24" t="s">
        <v>34</v>
      </c>
      <c r="D3" s="26" t="s">
        <v>35</v>
      </c>
      <c r="E3" s="26" t="s">
        <v>36</v>
      </c>
    </row>
    <row r="4" spans="1:5" x14ac:dyDescent="0.25">
      <c r="A4" s="25">
        <v>3</v>
      </c>
      <c r="B4" s="19" t="s">
        <v>46</v>
      </c>
      <c r="C4" s="23">
        <v>65682.8</v>
      </c>
      <c r="D4" s="32" t="s">
        <v>13</v>
      </c>
      <c r="E4" s="19">
        <v>1240</v>
      </c>
    </row>
    <row r="5" spans="1:5" x14ac:dyDescent="0.25">
      <c r="A5" s="25">
        <v>3</v>
      </c>
      <c r="B5" s="19" t="s">
        <v>47</v>
      </c>
      <c r="C5" s="23">
        <v>64994.19</v>
      </c>
      <c r="D5" s="32" t="s">
        <v>13</v>
      </c>
      <c r="E5" s="19">
        <v>1227</v>
      </c>
    </row>
    <row r="6" spans="1:5" x14ac:dyDescent="0.25">
      <c r="A6" s="25">
        <v>6</v>
      </c>
      <c r="B6" s="19" t="s">
        <v>37</v>
      </c>
      <c r="C6" s="23">
        <v>1453.59</v>
      </c>
      <c r="D6" s="32" t="s">
        <v>38</v>
      </c>
      <c r="E6" s="19">
        <v>3</v>
      </c>
    </row>
    <row r="7" spans="1:5" x14ac:dyDescent="0.25">
      <c r="A7" s="25">
        <v>4</v>
      </c>
      <c r="B7" s="19" t="s">
        <v>48</v>
      </c>
      <c r="C7" s="23">
        <v>2250.5</v>
      </c>
      <c r="D7" s="32" t="s">
        <v>6</v>
      </c>
      <c r="E7" s="19">
        <v>25005.599999999999</v>
      </c>
    </row>
    <row r="8" spans="1:5" x14ac:dyDescent="0.25">
      <c r="A8" s="25">
        <v>4</v>
      </c>
      <c r="B8" s="19" t="s">
        <v>49</v>
      </c>
      <c r="C8" s="23">
        <v>2250.5</v>
      </c>
      <c r="D8" s="32" t="s">
        <v>6</v>
      </c>
      <c r="E8" s="19">
        <v>25005.599999999999</v>
      </c>
    </row>
    <row r="9" spans="1:5" x14ac:dyDescent="0.25">
      <c r="A9" s="25">
        <v>13</v>
      </c>
      <c r="B9" s="19" t="s">
        <v>50</v>
      </c>
      <c r="C9" s="23">
        <v>1448.4</v>
      </c>
      <c r="D9" s="32" t="s">
        <v>6</v>
      </c>
      <c r="E9" s="19">
        <v>1020</v>
      </c>
    </row>
    <row r="10" spans="1:5" x14ac:dyDescent="0.25">
      <c r="A10" s="25">
        <v>13</v>
      </c>
      <c r="B10" s="19" t="s">
        <v>50</v>
      </c>
      <c r="C10" s="23">
        <v>1086.3</v>
      </c>
      <c r="D10" s="32" t="s">
        <v>6</v>
      </c>
      <c r="E10" s="19">
        <v>765</v>
      </c>
    </row>
    <row r="11" spans="1:5" x14ac:dyDescent="0.25">
      <c r="A11" s="25">
        <v>6</v>
      </c>
      <c r="B11" s="19" t="s">
        <v>39</v>
      </c>
      <c r="C11" s="23">
        <v>809.36</v>
      </c>
      <c r="D11" s="32" t="s">
        <v>40</v>
      </c>
      <c r="E11" s="19">
        <v>1</v>
      </c>
    </row>
    <row r="12" spans="1:5" x14ac:dyDescent="0.25">
      <c r="A12" s="25">
        <v>6</v>
      </c>
      <c r="B12" s="19" t="s">
        <v>51</v>
      </c>
      <c r="C12" s="23">
        <v>100631</v>
      </c>
      <c r="D12" s="32" t="s">
        <v>52</v>
      </c>
      <c r="E12" s="19">
        <v>1</v>
      </c>
    </row>
    <row r="13" spans="1:5" x14ac:dyDescent="0.25">
      <c r="A13" s="25">
        <v>6</v>
      </c>
      <c r="B13" s="19" t="s">
        <v>53</v>
      </c>
      <c r="C13" s="23">
        <v>2219.6799999999998</v>
      </c>
      <c r="D13" s="32" t="s">
        <v>7</v>
      </c>
      <c r="E13" s="19">
        <v>16</v>
      </c>
    </row>
    <row r="14" spans="1:5" x14ac:dyDescent="0.25">
      <c r="A14" s="25">
        <v>14</v>
      </c>
      <c r="B14" s="19" t="s">
        <v>54</v>
      </c>
      <c r="C14" s="23">
        <v>196.38</v>
      </c>
      <c r="D14" s="32" t="s">
        <v>6</v>
      </c>
      <c r="E14" s="19">
        <v>11551.5</v>
      </c>
    </row>
    <row r="15" spans="1:5" x14ac:dyDescent="0.25">
      <c r="A15" s="25">
        <v>6</v>
      </c>
      <c r="B15" s="19" t="s">
        <v>55</v>
      </c>
      <c r="C15" s="23">
        <v>398.58</v>
      </c>
      <c r="D15" s="32" t="s">
        <v>56</v>
      </c>
      <c r="E15" s="19">
        <v>2</v>
      </c>
    </row>
    <row r="16" spans="1:5" x14ac:dyDescent="0.25">
      <c r="A16" s="25">
        <v>6</v>
      </c>
      <c r="B16" s="19" t="s">
        <v>41</v>
      </c>
      <c r="C16" s="23">
        <v>1357.11</v>
      </c>
      <c r="D16" s="32" t="s">
        <v>42</v>
      </c>
      <c r="E16" s="19">
        <v>1</v>
      </c>
    </row>
    <row r="17" spans="1:5" x14ac:dyDescent="0.25">
      <c r="A17" s="25">
        <v>6</v>
      </c>
      <c r="B17" s="19" t="s">
        <v>57</v>
      </c>
      <c r="C17" s="23">
        <v>1122.8</v>
      </c>
      <c r="D17" s="32" t="s">
        <v>7</v>
      </c>
      <c r="E17" s="19">
        <v>4</v>
      </c>
    </row>
    <row r="18" spans="1:5" x14ac:dyDescent="0.25">
      <c r="A18" s="25">
        <v>6</v>
      </c>
      <c r="B18" s="19" t="s">
        <v>58</v>
      </c>
      <c r="C18" s="23">
        <v>3216.42</v>
      </c>
      <c r="D18" s="32" t="s">
        <v>7</v>
      </c>
      <c r="E18" s="19">
        <v>6</v>
      </c>
    </row>
    <row r="19" spans="1:5" x14ac:dyDescent="0.25">
      <c r="A19" s="25">
        <v>6</v>
      </c>
      <c r="B19" s="19" t="s">
        <v>59</v>
      </c>
      <c r="C19" s="23">
        <v>4610.3999999999996</v>
      </c>
      <c r="D19" s="32" t="s">
        <v>7</v>
      </c>
      <c r="E19" s="19">
        <v>6</v>
      </c>
    </row>
    <row r="20" spans="1:5" x14ac:dyDescent="0.25">
      <c r="A20" s="25">
        <v>12</v>
      </c>
      <c r="B20" s="19" t="s">
        <v>60</v>
      </c>
      <c r="C20" s="23">
        <v>20004.48</v>
      </c>
      <c r="D20" s="32" t="s">
        <v>6</v>
      </c>
      <c r="E20" s="19">
        <v>25005.599999999999</v>
      </c>
    </row>
    <row r="21" spans="1:5" x14ac:dyDescent="0.25">
      <c r="A21" s="25">
        <v>12</v>
      </c>
      <c r="B21" s="19" t="s">
        <v>61</v>
      </c>
      <c r="C21" s="23">
        <v>22505.040000000001</v>
      </c>
      <c r="D21" s="32" t="s">
        <v>6</v>
      </c>
      <c r="E21" s="19">
        <v>25005.599999999999</v>
      </c>
    </row>
    <row r="22" spans="1:5" x14ac:dyDescent="0.25">
      <c r="A22" s="25">
        <v>2</v>
      </c>
      <c r="B22" s="19" t="s">
        <v>62</v>
      </c>
      <c r="C22" s="23">
        <v>37991.82</v>
      </c>
      <c r="D22" s="32" t="s">
        <v>6</v>
      </c>
      <c r="E22" s="19">
        <v>23894.240000000002</v>
      </c>
    </row>
    <row r="23" spans="1:5" x14ac:dyDescent="0.25">
      <c r="A23" s="25">
        <v>2</v>
      </c>
      <c r="B23" s="19" t="s">
        <v>63</v>
      </c>
      <c r="C23" s="23">
        <v>38763.339999999997</v>
      </c>
      <c r="D23" s="32" t="s">
        <v>6</v>
      </c>
      <c r="E23" s="19">
        <v>23351.4</v>
      </c>
    </row>
    <row r="24" spans="1:5" x14ac:dyDescent="0.25">
      <c r="A24" s="25">
        <v>14</v>
      </c>
      <c r="B24" s="19" t="s">
        <v>64</v>
      </c>
      <c r="C24" s="23">
        <v>58540.89</v>
      </c>
      <c r="D24" s="32" t="s">
        <v>6</v>
      </c>
      <c r="E24" s="19">
        <v>23894.240000000002</v>
      </c>
    </row>
    <row r="25" spans="1:5" x14ac:dyDescent="0.25">
      <c r="A25" s="25">
        <v>14</v>
      </c>
      <c r="B25" s="19" t="s">
        <v>65</v>
      </c>
      <c r="C25" s="23">
        <v>61263.72</v>
      </c>
      <c r="D25" s="32" t="s">
        <v>6</v>
      </c>
      <c r="E25" s="19">
        <v>25005.599999999999</v>
      </c>
    </row>
    <row r="26" spans="1:5" x14ac:dyDescent="0.25">
      <c r="A26" s="25">
        <v>1</v>
      </c>
      <c r="B26" s="19" t="s">
        <v>66</v>
      </c>
      <c r="C26" s="23">
        <v>94021.06</v>
      </c>
      <c r="D26" s="32" t="s">
        <v>6</v>
      </c>
      <c r="E26" s="19">
        <v>25005.599999999999</v>
      </c>
    </row>
    <row r="27" spans="1:5" x14ac:dyDescent="0.25">
      <c r="A27" s="25">
        <v>1</v>
      </c>
      <c r="B27" s="19" t="s">
        <v>67</v>
      </c>
      <c r="C27" s="23">
        <v>98772.12</v>
      </c>
      <c r="D27" s="32" t="s">
        <v>6</v>
      </c>
      <c r="E27" s="19">
        <v>25005.599999999999</v>
      </c>
    </row>
    <row r="28" spans="1:5" x14ac:dyDescent="0.25">
      <c r="A28" s="25">
        <v>5</v>
      </c>
      <c r="B28" s="19" t="s">
        <v>68</v>
      </c>
      <c r="C28" s="23">
        <v>2346.42</v>
      </c>
      <c r="D28" s="32" t="s">
        <v>56</v>
      </c>
      <c r="E28" s="19">
        <v>1</v>
      </c>
    </row>
    <row r="29" spans="1:5" x14ac:dyDescent="0.25">
      <c r="A29" s="25">
        <v>4</v>
      </c>
      <c r="B29" s="19" t="s">
        <v>69</v>
      </c>
      <c r="C29" s="23">
        <v>2000.45</v>
      </c>
      <c r="D29" s="32" t="s">
        <v>6</v>
      </c>
      <c r="E29" s="19">
        <v>25005.599999999999</v>
      </c>
    </row>
    <row r="30" spans="1:5" x14ac:dyDescent="0.25">
      <c r="A30" s="25">
        <v>4</v>
      </c>
      <c r="B30" s="19" t="s">
        <v>70</v>
      </c>
      <c r="C30" s="23">
        <v>2250.5</v>
      </c>
      <c r="D30" s="32" t="s">
        <v>6</v>
      </c>
      <c r="E30" s="19">
        <v>25005.599999999999</v>
      </c>
    </row>
    <row r="31" spans="1:5" x14ac:dyDescent="0.25">
      <c r="A31" s="25">
        <v>4</v>
      </c>
      <c r="B31" s="19" t="s">
        <v>71</v>
      </c>
      <c r="C31" s="23">
        <v>9502.1299999999992</v>
      </c>
      <c r="D31" s="32" t="s">
        <v>6</v>
      </c>
      <c r="E31" s="19">
        <v>25005.599999999999</v>
      </c>
    </row>
    <row r="32" spans="1:5" x14ac:dyDescent="0.25">
      <c r="A32" s="25">
        <v>4</v>
      </c>
      <c r="B32" s="19" t="s">
        <v>72</v>
      </c>
      <c r="C32" s="23">
        <v>9502.1299999999992</v>
      </c>
      <c r="D32" s="32" t="s">
        <v>6</v>
      </c>
      <c r="E32" s="19">
        <v>25005.599999999999</v>
      </c>
    </row>
    <row r="33" spans="1:5" x14ac:dyDescent="0.25">
      <c r="A33" s="25">
        <v>6</v>
      </c>
      <c r="B33" s="19" t="s">
        <v>27</v>
      </c>
      <c r="C33" s="23">
        <v>540.28</v>
      </c>
      <c r="D33" s="32" t="s">
        <v>28</v>
      </c>
      <c r="E33" s="19">
        <v>2</v>
      </c>
    </row>
    <row r="34" spans="1:5" x14ac:dyDescent="0.25">
      <c r="A34" s="25">
        <v>6</v>
      </c>
      <c r="B34" s="19" t="s">
        <v>43</v>
      </c>
      <c r="C34" s="23">
        <v>621.53</v>
      </c>
      <c r="D34" s="32" t="s">
        <v>40</v>
      </c>
      <c r="E34" s="19">
        <v>1</v>
      </c>
    </row>
    <row r="35" spans="1:5" x14ac:dyDescent="0.25">
      <c r="A35" s="28"/>
      <c r="B35" s="31" t="s">
        <v>73</v>
      </c>
      <c r="C35" s="30">
        <v>712353.91999999993</v>
      </c>
      <c r="D35" s="28"/>
      <c r="E35" s="27">
        <v>362048.97999999992</v>
      </c>
    </row>
  </sheetData>
  <autoFilter ref="A3:E3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36" sqref="D36"/>
    </sheetView>
  </sheetViews>
  <sheetFormatPr defaultRowHeight="15" x14ac:dyDescent="0.25"/>
  <cols>
    <col min="1" max="1" width="9.140625" style="39"/>
    <col min="2" max="8" width="12.7109375" style="39" customWidth="1"/>
    <col min="9" max="16384" width="9.140625" style="39"/>
  </cols>
  <sheetData>
    <row r="1" spans="1:8" ht="16.5" x14ac:dyDescent="0.25">
      <c r="A1" s="47" t="s">
        <v>74</v>
      </c>
      <c r="B1" s="47"/>
      <c r="C1" s="47"/>
      <c r="D1" s="47"/>
      <c r="E1" s="47"/>
      <c r="F1" s="47"/>
      <c r="G1" s="47"/>
      <c r="H1" s="47"/>
    </row>
    <row r="3" spans="1:8" s="51" customFormat="1" ht="25.5" x14ac:dyDescent="0.25">
      <c r="A3" s="48" t="s">
        <v>75</v>
      </c>
      <c r="B3" s="49" t="s">
        <v>76</v>
      </c>
      <c r="C3" s="50"/>
      <c r="D3" s="48" t="s">
        <v>77</v>
      </c>
      <c r="E3" s="48" t="s">
        <v>78</v>
      </c>
      <c r="F3" s="48" t="s">
        <v>79</v>
      </c>
      <c r="G3" s="48" t="s">
        <v>80</v>
      </c>
      <c r="H3" s="48" t="s">
        <v>81</v>
      </c>
    </row>
    <row r="4" spans="1:8" x14ac:dyDescent="0.25">
      <c r="A4" s="52" t="s">
        <v>82</v>
      </c>
      <c r="B4" s="53" t="s">
        <v>83</v>
      </c>
      <c r="C4" s="54" t="s">
        <v>84</v>
      </c>
      <c r="D4" s="54"/>
      <c r="E4" s="54"/>
      <c r="F4" s="54"/>
      <c r="G4" s="54"/>
      <c r="H4" s="55"/>
    </row>
    <row r="5" spans="1:8" x14ac:dyDescent="0.25">
      <c r="A5" s="56" t="s">
        <v>85</v>
      </c>
      <c r="B5" s="57" t="s">
        <v>86</v>
      </c>
      <c r="C5" s="58"/>
      <c r="D5" s="59">
        <v>91067.61</v>
      </c>
      <c r="E5" s="59">
        <v>58295.73</v>
      </c>
      <c r="F5" s="60">
        <v>64.010000000000005</v>
      </c>
      <c r="G5" s="48" t="s">
        <v>87</v>
      </c>
      <c r="H5" s="48" t="s">
        <v>88</v>
      </c>
    </row>
    <row r="6" spans="1:8" x14ac:dyDescent="0.25">
      <c r="A6" s="56" t="s">
        <v>85</v>
      </c>
      <c r="B6" s="57" t="s">
        <v>86</v>
      </c>
      <c r="C6" s="58"/>
      <c r="D6" s="59">
        <v>74271.81</v>
      </c>
      <c r="E6" s="59">
        <v>93422.29</v>
      </c>
      <c r="F6" s="60">
        <v>125.78</v>
      </c>
      <c r="G6" s="48" t="s">
        <v>89</v>
      </c>
      <c r="H6" s="48" t="s">
        <v>88</v>
      </c>
    </row>
    <row r="7" spans="1:8" x14ac:dyDescent="0.25">
      <c r="A7" s="56" t="s">
        <v>85</v>
      </c>
      <c r="B7" s="57" t="s">
        <v>86</v>
      </c>
      <c r="C7" s="58"/>
      <c r="D7" s="59">
        <v>97517.16</v>
      </c>
      <c r="E7" s="59">
        <v>195998.24</v>
      </c>
      <c r="F7" s="60">
        <v>200.99</v>
      </c>
      <c r="G7" s="48" t="s">
        <v>90</v>
      </c>
      <c r="H7" s="48" t="s">
        <v>88</v>
      </c>
    </row>
    <row r="8" spans="1:8" x14ac:dyDescent="0.25">
      <c r="A8" s="56" t="s">
        <v>85</v>
      </c>
      <c r="B8" s="57" t="s">
        <v>86</v>
      </c>
      <c r="C8" s="58"/>
      <c r="D8" s="59">
        <v>99293.42</v>
      </c>
      <c r="E8" s="59">
        <v>83760.710000000006</v>
      </c>
      <c r="F8" s="60">
        <v>84.36</v>
      </c>
      <c r="G8" s="48" t="s">
        <v>91</v>
      </c>
      <c r="H8" s="48" t="s">
        <v>88</v>
      </c>
    </row>
    <row r="9" spans="1:8" x14ac:dyDescent="0.25">
      <c r="A9" s="56" t="s">
        <v>85</v>
      </c>
      <c r="B9" s="57" t="s">
        <v>86</v>
      </c>
      <c r="C9" s="58"/>
      <c r="D9" s="59">
        <v>95964.47</v>
      </c>
      <c r="E9" s="59">
        <v>82083.92</v>
      </c>
      <c r="F9" s="60">
        <v>85.54</v>
      </c>
      <c r="G9" s="48" t="s">
        <v>92</v>
      </c>
      <c r="H9" s="48" t="s">
        <v>88</v>
      </c>
    </row>
    <row r="10" spans="1:8" x14ac:dyDescent="0.25">
      <c r="A10" s="56" t="s">
        <v>85</v>
      </c>
      <c r="B10" s="57" t="s">
        <v>86</v>
      </c>
      <c r="C10" s="58"/>
      <c r="D10" s="59">
        <v>99523.61</v>
      </c>
      <c r="E10" s="59">
        <v>91830.63</v>
      </c>
      <c r="F10" s="60">
        <v>92.27</v>
      </c>
      <c r="G10" s="48" t="s">
        <v>93</v>
      </c>
      <c r="H10" s="48" t="s">
        <v>88</v>
      </c>
    </row>
    <row r="11" spans="1:8" x14ac:dyDescent="0.25">
      <c r="A11" s="56" t="s">
        <v>85</v>
      </c>
      <c r="B11" s="57" t="s">
        <v>86</v>
      </c>
      <c r="C11" s="58"/>
      <c r="D11" s="59">
        <v>103423.36</v>
      </c>
      <c r="E11" s="59">
        <v>69566.259999999995</v>
      </c>
      <c r="F11" s="60">
        <v>67.260000000000005</v>
      </c>
      <c r="G11" s="48" t="s">
        <v>94</v>
      </c>
      <c r="H11" s="48" t="s">
        <v>88</v>
      </c>
    </row>
    <row r="12" spans="1:8" x14ac:dyDescent="0.25">
      <c r="A12" s="56" t="s">
        <v>85</v>
      </c>
      <c r="B12" s="57" t="s">
        <v>86</v>
      </c>
      <c r="C12" s="58"/>
      <c r="D12" s="59">
        <v>103406.09</v>
      </c>
      <c r="E12" s="59">
        <v>89295.17</v>
      </c>
      <c r="F12" s="60">
        <v>86.35</v>
      </c>
      <c r="G12" s="48" t="s">
        <v>95</v>
      </c>
      <c r="H12" s="48" t="s">
        <v>88</v>
      </c>
    </row>
    <row r="13" spans="1:8" x14ac:dyDescent="0.25">
      <c r="A13" s="56" t="s">
        <v>85</v>
      </c>
      <c r="B13" s="57" t="s">
        <v>86</v>
      </c>
      <c r="C13" s="58"/>
      <c r="D13" s="59">
        <v>103205.13</v>
      </c>
      <c r="E13" s="59">
        <v>89590.59</v>
      </c>
      <c r="F13" s="60">
        <v>86.81</v>
      </c>
      <c r="G13" s="48" t="s">
        <v>96</v>
      </c>
      <c r="H13" s="48" t="s">
        <v>88</v>
      </c>
    </row>
    <row r="14" spans="1:8" x14ac:dyDescent="0.25">
      <c r="A14" s="56" t="s">
        <v>85</v>
      </c>
      <c r="B14" s="57" t="s">
        <v>86</v>
      </c>
      <c r="C14" s="58"/>
      <c r="D14" s="59">
        <v>106489.61</v>
      </c>
      <c r="E14" s="59">
        <v>88003.95</v>
      </c>
      <c r="F14" s="60">
        <v>82.64</v>
      </c>
      <c r="G14" s="48" t="s">
        <v>97</v>
      </c>
      <c r="H14" s="48" t="s">
        <v>88</v>
      </c>
    </row>
    <row r="15" spans="1:8" x14ac:dyDescent="0.25">
      <c r="A15" s="56" t="s">
        <v>85</v>
      </c>
      <c r="B15" s="57" t="s">
        <v>86</v>
      </c>
      <c r="C15" s="58"/>
      <c r="D15" s="59">
        <v>90048</v>
      </c>
      <c r="E15" s="59">
        <v>117680.85</v>
      </c>
      <c r="F15" s="60">
        <v>130.69</v>
      </c>
      <c r="G15" s="48" t="s">
        <v>98</v>
      </c>
      <c r="H15" s="48" t="s">
        <v>88</v>
      </c>
    </row>
    <row r="16" spans="1:8" x14ac:dyDescent="0.25">
      <c r="A16" s="56" t="s">
        <v>85</v>
      </c>
      <c r="B16" s="57" t="s">
        <v>86</v>
      </c>
      <c r="C16" s="58"/>
      <c r="D16" s="59">
        <v>113122.53</v>
      </c>
      <c r="E16" s="59">
        <v>144352.25</v>
      </c>
      <c r="F16" s="60">
        <v>127.61</v>
      </c>
      <c r="G16" s="48" t="s">
        <v>99</v>
      </c>
      <c r="H16" s="48" t="s">
        <v>88</v>
      </c>
    </row>
    <row r="17" spans="1:8" x14ac:dyDescent="0.25">
      <c r="A17" s="49" t="s">
        <v>100</v>
      </c>
      <c r="B17" s="61"/>
      <c r="C17" s="50"/>
      <c r="D17" s="62">
        <v>1177332.8</v>
      </c>
      <c r="E17" s="62">
        <v>1203880.5900000001</v>
      </c>
      <c r="F17" s="63">
        <v>102.25</v>
      </c>
      <c r="G17" s="48" t="s">
        <v>82</v>
      </c>
      <c r="H17" s="48" t="s">
        <v>82</v>
      </c>
    </row>
  </sheetData>
  <mergeCells count="16"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  <mergeCell ref="B7:C7"/>
    <mergeCell ref="A1:H1"/>
    <mergeCell ref="B3:C3"/>
    <mergeCell ref="C4:H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Осетровка, д. 4</vt:lpstr>
      <vt:lpstr>Работа 2019 </vt:lpstr>
      <vt:lpstr>Справка</vt:lpstr>
      <vt:lpstr>'Осетровка, д.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Иван Фофонов</cp:lastModifiedBy>
  <cp:lastPrinted>2019-02-01T02:54:48Z</cp:lastPrinted>
  <dcterms:created xsi:type="dcterms:W3CDTF">2018-02-13T05:54:21Z</dcterms:created>
  <dcterms:modified xsi:type="dcterms:W3CDTF">2020-03-19T00:55:02Z</dcterms:modified>
</cp:coreProperties>
</file>