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360" yWindow="330" windowWidth="15855" windowHeight="10680"/>
  </bookViews>
  <sheets>
    <sheet name="Лист1" sheetId="1" r:id="rId1"/>
  </sheets>
  <definedNames>
    <definedName name="_xlnm.Print_Area" localSheetId="0">Лист1!$A$1:$D$124</definedName>
  </definedNames>
  <calcPr calcId="145621"/>
</workbook>
</file>

<file path=xl/calcChain.xml><?xml version="1.0" encoding="utf-8"?>
<calcChain xmlns="http://schemas.openxmlformats.org/spreadsheetml/2006/main">
  <c r="B27" i="1" l="1"/>
  <c r="B20" i="1"/>
  <c r="B110" i="1"/>
  <c r="B103" i="1"/>
  <c r="B99" i="1"/>
  <c r="B53" i="1"/>
  <c r="B11" i="1"/>
  <c r="B8" i="1" l="1"/>
  <c r="B106" i="1"/>
  <c r="B16" i="1"/>
  <c r="B13" i="1"/>
  <c r="B122" i="1" l="1"/>
  <c r="B10" i="1"/>
  <c r="B9" i="1" s="1"/>
  <c r="B121" i="1" l="1"/>
  <c r="B120" i="1" s="1"/>
  <c r="B123" i="1" s="1"/>
  <c r="B124" i="1" s="1"/>
</calcChain>
</file>

<file path=xl/sharedStrings.xml><?xml version="1.0" encoding="utf-8"?>
<sst xmlns="http://schemas.openxmlformats.org/spreadsheetml/2006/main" count="231" uniqueCount="146">
  <si>
    <t>Ед.изм.</t>
  </si>
  <si>
    <t>Количество работ (ед.)</t>
  </si>
  <si>
    <t>Наименование работ (услуг)</t>
  </si>
  <si>
    <t>кол-во показаний</t>
  </si>
  <si>
    <t>1.Расходы по снятию показаний с ИПУ по электроэнергии</t>
  </si>
  <si>
    <t>Форма 2.8. Выполненные работы (оказанные услуги) по содержанию общего имущества и текущему ремонту в отчетном периоде (Приказ Минстроя России от 22.12.2014 №882).</t>
  </si>
  <si>
    <t>Доходы от нежилых помещений и провайдеров:</t>
  </si>
  <si>
    <t>Провайдеры:</t>
  </si>
  <si>
    <t>Расходы по дому:</t>
  </si>
  <si>
    <t>1. Работы (услуги) по управлению многоквартирным домом</t>
  </si>
  <si>
    <t>2. Работы по содержанию помещений, входящих в состав общего имущества в многоквартирном доме</t>
  </si>
  <si>
    <t>3. Работы по обеспечению вывоза твердых бытовых отходов</t>
  </si>
  <si>
    <t>4. Коммунальные услуги по содержанию помещений, входящих в состав общего имущества в многоквартирном доме</t>
  </si>
  <si>
    <t>5. Работы по содержанию и ремонту конструктивных элементов (несущих конструкций и ненесущих конструкций) многоквартирных домов</t>
  </si>
  <si>
    <t>6. Работы по содержанию и ремонту оборудования и систем инженерно-технического обеспечения, входящих в состав общего имущества в многоквартирном доме</t>
  </si>
  <si>
    <t>7. Работы по содержанию и ремонту мусоропроводов в многоквартирном доме</t>
  </si>
  <si>
    <t>8. Работы по содержанию и ремонту лифта (лифтов) в многоквартирном доме</t>
  </si>
  <si>
    <t>9. Работы по обеспечению требований пожарной безопасности</t>
  </si>
  <si>
    <t>10. Работы по содержанию и ремонту систем дымоудаления и вентиляции</t>
  </si>
  <si>
    <t>11. Работы по содержанию и ремонту систем внутридомового газового оборудования</t>
  </si>
  <si>
    <t>12. Обеспечение устранения аварий на внутридомовых инженерных системах в многоквартирном доме</t>
  </si>
  <si>
    <t>13. Проведение дератизации и дезинсекции помещений, входящих в состав общего имущества в многоквартирном доме</t>
  </si>
  <si>
    <t>14. Работы по содержанию земельного участка с элементами озеленения и благоустройства, иными объектами, предназначенными для обслуживания и эксплуатации многоквартирного дома</t>
  </si>
  <si>
    <t>15. Прочая работа (услуга)</t>
  </si>
  <si>
    <t>руб.</t>
  </si>
  <si>
    <t xml:space="preserve">Годовая фактическая стоимость работ (услуг) </t>
  </si>
  <si>
    <t>Доходы по дому:</t>
  </si>
  <si>
    <t>Адрес: ул. Промышленная, д. 57</t>
  </si>
  <si>
    <t>Выезд а/машины по заявке</t>
  </si>
  <si>
    <t>выезд</t>
  </si>
  <si>
    <t>м2</t>
  </si>
  <si>
    <t>м3</t>
  </si>
  <si>
    <t>Закрытие и открытие стояков</t>
  </si>
  <si>
    <t>1 стояк</t>
  </si>
  <si>
    <t>м</t>
  </si>
  <si>
    <t>Очистка канализационной сети</t>
  </si>
  <si>
    <t>Устранение свищей хомутами</t>
  </si>
  <si>
    <t>Замена пакетных выключателей</t>
  </si>
  <si>
    <t>шт.</t>
  </si>
  <si>
    <t>Замена электрической лампы накаливания</t>
  </si>
  <si>
    <t>Откачка нечистот в подвале</t>
  </si>
  <si>
    <t>час</t>
  </si>
  <si>
    <t>Ремонт вентелей до 32 д.</t>
  </si>
  <si>
    <t>п/м</t>
  </si>
  <si>
    <t>Замена отвода</t>
  </si>
  <si>
    <t>1 пм</t>
  </si>
  <si>
    <t>1 дом</t>
  </si>
  <si>
    <t>Осмотр подвала</t>
  </si>
  <si>
    <t>Осмотр сантех. оборудования</t>
  </si>
  <si>
    <t>Отсыпка, откачка нечистот в подвале</t>
  </si>
  <si>
    <t>Ремонт труб КНС</t>
  </si>
  <si>
    <t>Сброс воздуха со стояков отопления с использованием а/м газель</t>
  </si>
  <si>
    <t>Смена кранов д 15 с использованием сварки</t>
  </si>
  <si>
    <t>свищ</t>
  </si>
  <si>
    <t>Замена электропатрона с материалами при открытой арматуре</t>
  </si>
  <si>
    <t>Осмотр электросчетчика</t>
  </si>
  <si>
    <t>исполнение заявок не связанных с ремонтом</t>
  </si>
  <si>
    <t>Восстановление подъездного отопления</t>
  </si>
  <si>
    <t>период: 01.01.2021-31.12.2021</t>
  </si>
  <si>
    <t>Начальное сальдо на 01.01.2021 г.</t>
  </si>
  <si>
    <t>Всего начислено за период с 01.01.2021 г. по 31.12.2021 г.</t>
  </si>
  <si>
    <t>Всего оплачено за период с 01.01.2021 г. по 31.12.2021 г.</t>
  </si>
  <si>
    <t>Дебиторская задолженность (переплата) на 31.12.2021 г.</t>
  </si>
  <si>
    <t>Всего доходов по дому за 2021 г.</t>
  </si>
  <si>
    <t>Управление жилым фондом 1,2 кв. 2021г. К=0,6;0,8;0,85;0,9;1</t>
  </si>
  <si>
    <t>Управление жилым фондом 3,4 кв. 2021г. К=0,6;0,8;0,85;0,9;1</t>
  </si>
  <si>
    <t>Уборка МОП 1,2 кв. 2021 г. К=0,9;1</t>
  </si>
  <si>
    <t>Уборка МОП 3,4 кв. 2021 г. К=0,9;1</t>
  </si>
  <si>
    <t>Электрическая энергия потр.при содержании общего имущ. МКД 1,2 кв.2021</t>
  </si>
  <si>
    <t>Электрическая энергия потр.при содержании общего имущ. МКД 3,4 кв.2021</t>
  </si>
  <si>
    <t>Содержание,экспл.и ремонт лифтового хоз-ва 1,2 кв. 2021 г.К=0,9;1</t>
  </si>
  <si>
    <t>Содержание,экспл.и ремонт лифтового хоз-ва 3,4 кв. 2021 г.К=0,9;1</t>
  </si>
  <si>
    <t>Содержание ДРС 3,4 кв. 2021 г. коэф.0,8;0,85;0,9;1</t>
  </si>
  <si>
    <t>Организация мест накоп.ртуть сод-х ламп 3,4 кв. 2021г. К=0,6;0,8;0,85;</t>
  </si>
  <si>
    <t>Уборка придомовой территории 3,4 кв. 2021 г. К=0,9;1</t>
  </si>
  <si>
    <t>16. Всего расходов по дому за 2021 г.</t>
  </si>
  <si>
    <t>17. Всего расходов по дому с НДС за 2021 г.</t>
  </si>
  <si>
    <t>18. Конечное сальдо по дому на 31.12.2021 г.</t>
  </si>
  <si>
    <t>Гор.вода потр.при содер.общего имущ. в МКД 1,2  кв.2021г.6-9эт.К=0,9</t>
  </si>
  <si>
    <t>Гор.вода потр.при содер.общего имущ. в МКД 3,4 кв.2021г.6-9эт.К=0,9;1</t>
  </si>
  <si>
    <t>Хол.вода потр.при содер.общ.имущ.в МКД 1,2 кв. 2021г.6-9 эт. К=0,9</t>
  </si>
  <si>
    <t>Хол.вода потр.при содер.общ.имущ.в МКД 3.4 кв. 2021г.6-9 эт. К=0,9;1</t>
  </si>
  <si>
    <t>Закрытие продуха кирпичем</t>
  </si>
  <si>
    <t>Замена автомата</t>
  </si>
  <si>
    <t>Замена эл.провода</t>
  </si>
  <si>
    <t>Замена электропатрона с материалом</t>
  </si>
  <si>
    <t>Осмотр электропроводки</t>
  </si>
  <si>
    <t>дом</t>
  </si>
  <si>
    <t>Прокладка электрокабеля АВВГ 2*2,5 мм2</t>
  </si>
  <si>
    <t>Ремонт аварийных выходов</t>
  </si>
  <si>
    <t>Ремонт кровли</t>
  </si>
  <si>
    <t>Ремонт межпанельных швов с исп. автовышки</t>
  </si>
  <si>
    <t>Ремонт подъезда, ул. Промышленная, 57 п.1</t>
  </si>
  <si>
    <t>Установка водомерного счетчика</t>
  </si>
  <si>
    <t>Установка и слив ванн в чердаке</t>
  </si>
  <si>
    <t>Установка перемычки на радиаторе</t>
  </si>
  <si>
    <t>замена электрической лампы накаливания</t>
  </si>
  <si>
    <t>замер температуры воздуха в кв.</t>
  </si>
  <si>
    <t>помещ</t>
  </si>
  <si>
    <t>замеры темпер. воздуха в квартире и подвале</t>
  </si>
  <si>
    <t>замер</t>
  </si>
  <si>
    <t>осмотр электросчетчика</t>
  </si>
  <si>
    <t>подъезд</t>
  </si>
  <si>
    <t>Вывод  воды с подвала для хоз. нужд</t>
  </si>
  <si>
    <t>Закрытие/открытие стояков водоснабжения с использованием  а/м газель</t>
  </si>
  <si>
    <t>Замена муфты</t>
  </si>
  <si>
    <t>Замена прокладок на задвижке</t>
  </si>
  <si>
    <t>Запуск системы отопления</t>
  </si>
  <si>
    <t>Обследование вентиляции в квартире</t>
  </si>
  <si>
    <t>квартира</t>
  </si>
  <si>
    <t>Осмотр крыши</t>
  </si>
  <si>
    <t>Изготовление и установка информационной доски размером 0,9*0,7 м</t>
  </si>
  <si>
    <t>Отогрев стояков с использованием а/м ИЖ</t>
  </si>
  <si>
    <t>Отогрев стояков с использованием а/м газель</t>
  </si>
  <si>
    <t>Очистка внутридомовой канализационной сети</t>
  </si>
  <si>
    <t>Очистка теплового узла</t>
  </si>
  <si>
    <t>т\у</t>
  </si>
  <si>
    <t>Проведение профилактических работ по насосным станциям</t>
  </si>
  <si>
    <t>Ремонт КНС</t>
  </si>
  <si>
    <t>Ремонт труб ГВС</t>
  </si>
  <si>
    <t>Ремонт трубопроводной арматуры</t>
  </si>
  <si>
    <t>Смена кранов д 20 с использованием сварки</t>
  </si>
  <si>
    <t>Устранение свищей на трубопроводах хомутами</t>
  </si>
  <si>
    <t>Устранение свищей сваркой (с заплаткой)</t>
  </si>
  <si>
    <t>Утепление труб изовером и стеклотканью</t>
  </si>
  <si>
    <t>Частичная замена стояка КНС д. 110</t>
  </si>
  <si>
    <t>метр</t>
  </si>
  <si>
    <t>Чистка водоподогревателя</t>
  </si>
  <si>
    <t>завоз песка в песочницу</t>
  </si>
  <si>
    <t>замена стояка отопления (сварка)</t>
  </si>
  <si>
    <t>навеска замка (крабовый)</t>
  </si>
  <si>
    <t>осмотр системы отопления в квартире</t>
  </si>
  <si>
    <t>отключение/включение насосов</t>
  </si>
  <si>
    <t>прочистка внутренней канализационной сети</t>
  </si>
  <si>
    <t>частичная замена стояка ГВС</t>
  </si>
  <si>
    <t>Содержание ДРС 1,2 кв. 2021 г. коэф.0,8;0,85;0,9;1</t>
  </si>
  <si>
    <t>Изготовление реестров для собственников, Промышленная, 57</t>
  </si>
  <si>
    <t>Утепление вентпродухов изовером</t>
  </si>
  <si>
    <t>Демонтаж элементов детской площадки</t>
  </si>
  <si>
    <t>Завоз плодородной земли (чернозем) позаявочно</t>
  </si>
  <si>
    <t>кг</t>
  </si>
  <si>
    <t>Организация мест накоп.ртуть сод-х ламп 1,2 кв. 2021г. К=0,6;0,8;0,85;</t>
  </si>
  <si>
    <t>Отпуск цветочной рассады без тары</t>
  </si>
  <si>
    <t>Уборка придомовой территории 1,2 кв. 2021 г. К=0,9;1</t>
  </si>
  <si>
    <t>Установка новогодних елок с изготовлением деревянной крестовины</t>
  </si>
  <si>
    <t>Установка стол-песочницы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</si>
</sst>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_р_._-;\-* #,##0.00_р_._-;_-* &quot;-&quot;??_р_._-;_-@_-"/>
    <numFmt numFmtId="164" formatCode="_-* #,##0.00_-;\-* #,##0.00_-;_-* &quot;-&quot;??_-;_-@_-"/>
    <numFmt numFmtId="165" formatCode="#,##0.00_ ;\-#,##0.00\ "/>
  </numFmts>
  <fonts count="12" x14ac:knownFonts="1">
    <font>
      <sz val="11"/>
      <color theme="1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u/>
      <sz val="11"/>
      <color theme="10"/>
      <name val="Calibri"/>
      <family val="2"/>
      <charset val="204"/>
    </font>
    <font>
      <b/>
      <sz val="11"/>
      <color rgb="FF3F3F3F"/>
      <name val="Times New Roman"/>
      <family val="1"/>
      <charset val="204"/>
    </font>
    <font>
      <u/>
      <sz val="11"/>
      <color theme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rgb="FF000000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name val="Times New Roman"/>
      <family val="1"/>
      <charset val="204"/>
    </font>
    <font>
      <sz val="11"/>
      <color rgb="FF3F3F3F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2" borderId="1" applyNumberFormat="0" applyAlignment="0" applyProtection="0"/>
    <xf numFmtId="0" fontId="3" fillId="0" borderId="0" applyNumberFormat="0" applyFill="0" applyBorder="0" applyAlignment="0" applyProtection="0">
      <alignment vertical="top"/>
      <protection locked="0"/>
    </xf>
    <xf numFmtId="43" fontId="7" fillId="0" borderId="0" applyFont="0" applyFill="0" applyBorder="0" applyAlignment="0" applyProtection="0"/>
  </cellStyleXfs>
  <cellXfs count="31">
    <xf numFmtId="0" fontId="0" fillId="0" borderId="0" xfId="0"/>
    <xf numFmtId="43" fontId="2" fillId="3" borderId="2" xfId="3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vertical="center" wrapText="1"/>
    </xf>
    <xf numFmtId="0" fontId="8" fillId="3" borderId="2" xfId="0" applyFont="1" applyFill="1" applyBorder="1" applyAlignment="1">
      <alignment horizontal="center" vertical="center" wrapText="1"/>
    </xf>
    <xf numFmtId="0" fontId="5" fillId="3" borderId="2" xfId="2" applyFont="1" applyFill="1" applyBorder="1" applyAlignment="1" applyProtection="1">
      <alignment horizontal="center" vertical="center" wrapText="1"/>
    </xf>
    <xf numFmtId="43" fontId="4" fillId="3" borderId="2" xfId="3" applyFont="1" applyFill="1" applyBorder="1" applyAlignment="1">
      <alignment horizontal="center" vertical="center" wrapText="1"/>
    </xf>
    <xf numFmtId="0" fontId="2" fillId="3" borderId="0" xfId="0" applyFont="1" applyFill="1" applyAlignment="1">
      <alignment horizontal="center" vertical="center" wrapText="1"/>
    </xf>
    <xf numFmtId="43" fontId="2" fillId="3" borderId="0" xfId="3" applyFont="1" applyFill="1" applyAlignment="1">
      <alignment horizontal="center" vertical="center" wrapText="1"/>
    </xf>
    <xf numFmtId="0" fontId="2" fillId="3" borderId="0" xfId="0" applyFont="1" applyFill="1" applyAlignment="1">
      <alignment horizontal="center" wrapText="1"/>
    </xf>
    <xf numFmtId="0" fontId="4" fillId="3" borderId="2" xfId="1" applyFont="1" applyFill="1" applyBorder="1" applyAlignment="1">
      <alignment horizontal="center" vertical="center" wrapText="1"/>
    </xf>
    <xf numFmtId="0" fontId="2" fillId="3" borderId="2" xfId="0" applyFont="1" applyFill="1" applyBorder="1" applyAlignment="1">
      <alignment horizontal="center" wrapText="1"/>
    </xf>
    <xf numFmtId="0" fontId="10" fillId="3" borderId="2" xfId="2" applyFont="1" applyFill="1" applyBorder="1" applyAlignment="1" applyProtection="1">
      <alignment horizontal="center" vertical="center" wrapText="1"/>
    </xf>
    <xf numFmtId="0" fontId="2" fillId="3" borderId="2" xfId="0" applyFont="1" applyFill="1" applyBorder="1" applyAlignment="1">
      <alignment horizontal="center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43" fontId="11" fillId="3" borderId="2" xfId="3" applyFont="1" applyFill="1" applyBorder="1" applyAlignment="1">
      <alignment horizontal="center" vertical="center" wrapText="1"/>
    </xf>
    <xf numFmtId="43" fontId="6" fillId="3" borderId="2" xfId="3" applyFont="1" applyFill="1" applyBorder="1" applyAlignment="1">
      <alignment horizontal="center" vertical="center" wrapText="1"/>
    </xf>
    <xf numFmtId="43" fontId="6" fillId="3" borderId="2" xfId="3" applyFont="1" applyFill="1" applyBorder="1" applyAlignment="1">
      <alignment horizontal="center"/>
    </xf>
    <xf numFmtId="43" fontId="8" fillId="3" borderId="2" xfId="3" applyFont="1" applyFill="1" applyBorder="1" applyAlignment="1">
      <alignment horizontal="center" vertical="center" wrapText="1"/>
    </xf>
    <xf numFmtId="0" fontId="2" fillId="3" borderId="0" xfId="0" applyFont="1" applyFill="1"/>
    <xf numFmtId="0" fontId="0" fillId="0" borderId="0" xfId="0"/>
    <xf numFmtId="49" fontId="0" fillId="0" borderId="6" xfId="0" applyNumberFormat="1" applyFill="1" applyBorder="1"/>
    <xf numFmtId="164" fontId="0" fillId="0" borderId="6" xfId="0" applyNumberFormat="1" applyFill="1" applyBorder="1"/>
    <xf numFmtId="165" fontId="2" fillId="3" borderId="0" xfId="0" applyNumberFormat="1" applyFont="1" applyFill="1" applyAlignment="1">
      <alignment horizontal="center" wrapText="1"/>
    </xf>
    <xf numFmtId="0" fontId="9" fillId="3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center" vertical="center" wrapText="1"/>
    </xf>
    <xf numFmtId="2" fontId="2" fillId="3" borderId="2" xfId="0" applyNumberFormat="1" applyFont="1" applyFill="1" applyBorder="1" applyAlignment="1">
      <alignment horizontal="center" vertical="center" wrapText="1"/>
    </xf>
    <xf numFmtId="0" fontId="4" fillId="3" borderId="3" xfId="1" applyFont="1" applyFill="1" applyBorder="1" applyAlignment="1">
      <alignment horizontal="center" vertical="center" wrapText="1"/>
    </xf>
    <xf numFmtId="0" fontId="4" fillId="3" borderId="4" xfId="1" applyFont="1" applyFill="1" applyBorder="1" applyAlignment="1">
      <alignment horizontal="center" vertical="center" wrapText="1"/>
    </xf>
    <xf numFmtId="0" fontId="4" fillId="3" borderId="5" xfId="1" applyFont="1" applyFill="1" applyBorder="1" applyAlignment="1">
      <alignment horizontal="center" vertical="center" wrapText="1"/>
    </xf>
  </cellXfs>
  <cellStyles count="4">
    <cellStyle name="Вывод" xfId="1" builtinId="21"/>
    <cellStyle name="Гиперссылка" xfId="2" builtinId="8"/>
    <cellStyle name="Обычный" xfId="0" builtinId="0"/>
    <cellStyle name="Финансовый" xfId="3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24"/>
  <sheetViews>
    <sheetView tabSelected="1" topLeftCell="A115" workbookViewId="0">
      <selection activeCell="E122" sqref="E122"/>
    </sheetView>
  </sheetViews>
  <sheetFormatPr defaultRowHeight="15" outlineLevelRow="2" x14ac:dyDescent="0.25"/>
  <cols>
    <col min="1" max="1" width="64.5703125" style="6" customWidth="1"/>
    <col min="2" max="2" width="15.5703125" style="7" customWidth="1"/>
    <col min="3" max="3" width="9.28515625" style="6" customWidth="1"/>
    <col min="4" max="4" width="14.42578125" style="7" customWidth="1"/>
    <col min="5" max="5" width="15.42578125" style="8" customWidth="1"/>
    <col min="6" max="16384" width="9.140625" style="8"/>
  </cols>
  <sheetData>
    <row r="1" spans="1:4" ht="37.5" customHeight="1" x14ac:dyDescent="0.25">
      <c r="A1" s="25" t="s">
        <v>5</v>
      </c>
      <c r="B1" s="25"/>
      <c r="C1" s="25"/>
      <c r="D1" s="25"/>
    </row>
    <row r="2" spans="1:4" ht="17.25" customHeight="1" x14ac:dyDescent="0.25">
      <c r="A2" s="13" t="s">
        <v>27</v>
      </c>
      <c r="B2" s="27" t="s">
        <v>58</v>
      </c>
      <c r="C2" s="27"/>
      <c r="D2" s="27"/>
    </row>
    <row r="3" spans="1:4" ht="57" x14ac:dyDescent="0.25">
      <c r="A3" s="9" t="s">
        <v>2</v>
      </c>
      <c r="B3" s="5" t="s">
        <v>25</v>
      </c>
      <c r="C3" s="4" t="s">
        <v>0</v>
      </c>
      <c r="D3" s="5" t="s">
        <v>1</v>
      </c>
    </row>
    <row r="4" spans="1:4" x14ac:dyDescent="0.25">
      <c r="A4" s="9" t="s">
        <v>59</v>
      </c>
      <c r="B4" s="5">
        <v>-166068.17800000025</v>
      </c>
      <c r="C4" s="4"/>
      <c r="D4" s="5"/>
    </row>
    <row r="5" spans="1:4" x14ac:dyDescent="0.25">
      <c r="A5" s="28" t="s">
        <v>26</v>
      </c>
      <c r="B5" s="29"/>
      <c r="C5" s="29"/>
      <c r="D5" s="30"/>
    </row>
    <row r="6" spans="1:4" x14ac:dyDescent="0.25">
      <c r="A6" s="9" t="s">
        <v>60</v>
      </c>
      <c r="B6" s="5">
        <v>2627607.6</v>
      </c>
      <c r="C6" s="11" t="s">
        <v>24</v>
      </c>
      <c r="D6" s="5"/>
    </row>
    <row r="7" spans="1:4" x14ac:dyDescent="0.25">
      <c r="A7" s="9" t="s">
        <v>61</v>
      </c>
      <c r="B7" s="5">
        <v>2780194.83</v>
      </c>
      <c r="C7" s="11" t="s">
        <v>24</v>
      </c>
      <c r="D7" s="5"/>
    </row>
    <row r="8" spans="1:4" x14ac:dyDescent="0.25">
      <c r="A8" s="9" t="s">
        <v>62</v>
      </c>
      <c r="B8" s="5">
        <f>B7-B6</f>
        <v>152587.22999999998</v>
      </c>
      <c r="C8" s="11" t="s">
        <v>24</v>
      </c>
      <c r="D8" s="5"/>
    </row>
    <row r="9" spans="1:4" x14ac:dyDescent="0.25">
      <c r="A9" s="9" t="s">
        <v>6</v>
      </c>
      <c r="B9" s="5">
        <f>B10</f>
        <v>13572</v>
      </c>
      <c r="C9" s="11" t="s">
        <v>24</v>
      </c>
      <c r="D9" s="5"/>
    </row>
    <row r="10" spans="1:4" x14ac:dyDescent="0.25">
      <c r="A10" s="9" t="s">
        <v>7</v>
      </c>
      <c r="B10" s="16">
        <f>600*12+531*12</f>
        <v>13572</v>
      </c>
      <c r="C10" s="11" t="s">
        <v>24</v>
      </c>
      <c r="D10" s="5"/>
    </row>
    <row r="11" spans="1:4" x14ac:dyDescent="0.25">
      <c r="A11" s="15" t="s">
        <v>63</v>
      </c>
      <c r="B11" s="17">
        <f>B6</f>
        <v>2627607.6</v>
      </c>
      <c r="C11" s="11" t="s">
        <v>24</v>
      </c>
      <c r="D11" s="1"/>
    </row>
    <row r="12" spans="1:4" x14ac:dyDescent="0.25">
      <c r="A12" s="26" t="s">
        <v>8</v>
      </c>
      <c r="B12" s="26"/>
      <c r="C12" s="26"/>
      <c r="D12" s="26"/>
    </row>
    <row r="13" spans="1:4" ht="15.75" thickBot="1" x14ac:dyDescent="0.3">
      <c r="A13" s="13" t="s">
        <v>9</v>
      </c>
      <c r="B13" s="17">
        <f>SUM(B14:B15)</f>
        <v>383527.26</v>
      </c>
      <c r="C13" s="2"/>
      <c r="D13" s="1"/>
    </row>
    <row r="14" spans="1:4" s="21" customFormat="1" ht="15.75" thickBot="1" x14ac:dyDescent="0.3">
      <c r="A14" s="22" t="s">
        <v>64</v>
      </c>
      <c r="B14" s="23">
        <v>186116.88</v>
      </c>
      <c r="C14" s="22" t="s">
        <v>30</v>
      </c>
      <c r="D14" s="23">
        <v>45174</v>
      </c>
    </row>
    <row r="15" spans="1:4" s="21" customFormat="1" ht="15.75" thickBot="1" x14ac:dyDescent="0.3">
      <c r="A15" s="22" t="s">
        <v>65</v>
      </c>
      <c r="B15" s="23">
        <v>197410.38</v>
      </c>
      <c r="C15" s="22" t="s">
        <v>30</v>
      </c>
      <c r="D15" s="23">
        <v>45174</v>
      </c>
    </row>
    <row r="16" spans="1:4" ht="29.25" thickBot="1" x14ac:dyDescent="0.3">
      <c r="A16" s="13" t="s">
        <v>10</v>
      </c>
      <c r="B16" s="17">
        <f>SUM(B17:B18)</f>
        <v>188872.5</v>
      </c>
      <c r="C16" s="2"/>
      <c r="D16" s="1"/>
    </row>
    <row r="17" spans="1:4" s="21" customFormat="1" ht="15.75" thickBot="1" x14ac:dyDescent="0.3">
      <c r="A17" s="22" t="s">
        <v>66</v>
      </c>
      <c r="B17" s="23">
        <v>92154.96</v>
      </c>
      <c r="C17" s="22" t="s">
        <v>30</v>
      </c>
      <c r="D17" s="23">
        <v>45174</v>
      </c>
    </row>
    <row r="18" spans="1:4" s="21" customFormat="1" ht="15.75" thickBot="1" x14ac:dyDescent="0.3">
      <c r="A18" s="22" t="s">
        <v>67</v>
      </c>
      <c r="B18" s="23">
        <v>96717.54</v>
      </c>
      <c r="C18" s="22" t="s">
        <v>30</v>
      </c>
      <c r="D18" s="23">
        <v>45174</v>
      </c>
    </row>
    <row r="19" spans="1:4" x14ac:dyDescent="0.25">
      <c r="A19" s="13" t="s">
        <v>11</v>
      </c>
      <c r="B19" s="17">
        <v>0</v>
      </c>
      <c r="C19" s="3"/>
      <c r="D19" s="1"/>
    </row>
    <row r="20" spans="1:4" ht="43.5" thickBot="1" x14ac:dyDescent="0.3">
      <c r="A20" s="13" t="s">
        <v>12</v>
      </c>
      <c r="B20" s="17">
        <f>SUM(B21:B26)</f>
        <v>215028.24</v>
      </c>
      <c r="C20" s="2"/>
      <c r="D20" s="1"/>
    </row>
    <row r="21" spans="1:4" s="21" customFormat="1" ht="15.75" thickBot="1" x14ac:dyDescent="0.3">
      <c r="A21" s="22" t="s">
        <v>78</v>
      </c>
      <c r="B21" s="23">
        <v>6324.36</v>
      </c>
      <c r="C21" s="22" t="s">
        <v>30</v>
      </c>
      <c r="D21" s="23">
        <v>45174</v>
      </c>
    </row>
    <row r="22" spans="1:4" s="21" customFormat="1" ht="15.75" thickBot="1" x14ac:dyDescent="0.3">
      <c r="A22" s="22" t="s">
        <v>79</v>
      </c>
      <c r="B22" s="23">
        <v>6776.1</v>
      </c>
      <c r="C22" s="22" t="s">
        <v>30</v>
      </c>
      <c r="D22" s="23">
        <v>45174</v>
      </c>
    </row>
    <row r="23" spans="1:4" s="21" customFormat="1" ht="15.75" thickBot="1" x14ac:dyDescent="0.3">
      <c r="A23" s="22" t="s">
        <v>80</v>
      </c>
      <c r="B23" s="23">
        <v>5420.88</v>
      </c>
      <c r="C23" s="22" t="s">
        <v>30</v>
      </c>
      <c r="D23" s="23">
        <v>45174</v>
      </c>
    </row>
    <row r="24" spans="1:4" s="21" customFormat="1" ht="15.75" thickBot="1" x14ac:dyDescent="0.3">
      <c r="A24" s="22" t="s">
        <v>81</v>
      </c>
      <c r="B24" s="23">
        <v>5872.62</v>
      </c>
      <c r="C24" s="22" t="s">
        <v>30</v>
      </c>
      <c r="D24" s="23">
        <v>45174</v>
      </c>
    </row>
    <row r="25" spans="1:4" s="21" customFormat="1" ht="15.75" thickBot="1" x14ac:dyDescent="0.3">
      <c r="A25" s="22" t="s">
        <v>68</v>
      </c>
      <c r="B25" s="23">
        <v>93058.44</v>
      </c>
      <c r="C25" s="22" t="s">
        <v>30</v>
      </c>
      <c r="D25" s="23">
        <v>45174</v>
      </c>
    </row>
    <row r="26" spans="1:4" s="21" customFormat="1" ht="15.75" thickBot="1" x14ac:dyDescent="0.3">
      <c r="A26" s="22" t="s">
        <v>69</v>
      </c>
      <c r="B26" s="23">
        <v>97575.84</v>
      </c>
      <c r="C26" s="22" t="s">
        <v>30</v>
      </c>
      <c r="D26" s="23">
        <v>45174</v>
      </c>
    </row>
    <row r="27" spans="1:4" ht="43.5" outlineLevel="1" thickBot="1" x14ac:dyDescent="0.3">
      <c r="A27" s="13" t="s">
        <v>13</v>
      </c>
      <c r="B27" s="17">
        <f>SUM(B28:B52)</f>
        <v>303690.39999999991</v>
      </c>
      <c r="C27" s="10"/>
      <c r="D27" s="10"/>
    </row>
    <row r="28" spans="1:4" s="21" customFormat="1" ht="15.75" thickBot="1" x14ac:dyDescent="0.3">
      <c r="A28" s="22" t="s">
        <v>82</v>
      </c>
      <c r="B28" s="23">
        <v>241.47</v>
      </c>
      <c r="C28" s="22" t="s">
        <v>30</v>
      </c>
      <c r="D28" s="23">
        <v>7.0000000000000007E-2</v>
      </c>
    </row>
    <row r="29" spans="1:4" s="21" customFormat="1" ht="15.75" thickBot="1" x14ac:dyDescent="0.3">
      <c r="A29" s="22" t="s">
        <v>83</v>
      </c>
      <c r="B29" s="23">
        <v>248.9</v>
      </c>
      <c r="C29" s="22" t="s">
        <v>38</v>
      </c>
      <c r="D29" s="23">
        <v>1</v>
      </c>
    </row>
    <row r="30" spans="1:4" s="21" customFormat="1" ht="15.75" thickBot="1" x14ac:dyDescent="0.3">
      <c r="A30" s="22" t="s">
        <v>37</v>
      </c>
      <c r="B30" s="23">
        <v>362.51</v>
      </c>
      <c r="C30" s="22" t="s">
        <v>38</v>
      </c>
      <c r="D30" s="23">
        <v>1</v>
      </c>
    </row>
    <row r="31" spans="1:4" s="21" customFormat="1" ht="15.75" thickBot="1" x14ac:dyDescent="0.3">
      <c r="A31" s="22" t="s">
        <v>84</v>
      </c>
      <c r="B31" s="23">
        <v>7627.27</v>
      </c>
      <c r="C31" s="22" t="s">
        <v>45</v>
      </c>
      <c r="D31" s="23">
        <v>7</v>
      </c>
    </row>
    <row r="32" spans="1:4" s="21" customFormat="1" ht="15.75" thickBot="1" x14ac:dyDescent="0.3">
      <c r="A32" s="22" t="s">
        <v>39</v>
      </c>
      <c r="B32" s="23">
        <v>736.2</v>
      </c>
      <c r="C32" s="22" t="s">
        <v>38</v>
      </c>
      <c r="D32" s="23">
        <v>5</v>
      </c>
    </row>
    <row r="33" spans="1:4" s="21" customFormat="1" ht="15.75" thickBot="1" x14ac:dyDescent="0.3">
      <c r="A33" s="22" t="s">
        <v>54</v>
      </c>
      <c r="B33" s="23">
        <v>230.61</v>
      </c>
      <c r="C33" s="22" t="s">
        <v>38</v>
      </c>
      <c r="D33" s="23">
        <v>1</v>
      </c>
    </row>
    <row r="34" spans="1:4" s="21" customFormat="1" ht="15.75" thickBot="1" x14ac:dyDescent="0.3">
      <c r="A34" s="22" t="s">
        <v>85</v>
      </c>
      <c r="B34" s="23">
        <v>979.8</v>
      </c>
      <c r="C34" s="22" t="s">
        <v>38</v>
      </c>
      <c r="D34" s="23">
        <v>2</v>
      </c>
    </row>
    <row r="35" spans="1:4" s="21" customFormat="1" ht="15.75" thickBot="1" x14ac:dyDescent="0.3">
      <c r="A35" s="22" t="s">
        <v>86</v>
      </c>
      <c r="B35" s="23">
        <v>417.76</v>
      </c>
      <c r="C35" s="22" t="s">
        <v>87</v>
      </c>
      <c r="D35" s="23">
        <v>1</v>
      </c>
    </row>
    <row r="36" spans="1:4" s="21" customFormat="1" ht="15.75" thickBot="1" x14ac:dyDescent="0.3">
      <c r="A36" s="22" t="s">
        <v>110</v>
      </c>
      <c r="B36" s="23">
        <v>262.72000000000003</v>
      </c>
      <c r="C36" s="22" t="s">
        <v>87</v>
      </c>
      <c r="D36" s="23">
        <v>1</v>
      </c>
    </row>
    <row r="37" spans="1:4" s="21" customFormat="1" ht="15.75" thickBot="1" x14ac:dyDescent="0.3">
      <c r="A37" s="22" t="s">
        <v>55</v>
      </c>
      <c r="B37" s="23">
        <v>196.2</v>
      </c>
      <c r="C37" s="22" t="s">
        <v>38</v>
      </c>
      <c r="D37" s="23">
        <v>1</v>
      </c>
    </row>
    <row r="38" spans="1:4" s="21" customFormat="1" ht="15.75" thickBot="1" x14ac:dyDescent="0.3">
      <c r="A38" s="22" t="s">
        <v>88</v>
      </c>
      <c r="B38" s="23">
        <v>872.6</v>
      </c>
      <c r="C38" s="22" t="s">
        <v>34</v>
      </c>
      <c r="D38" s="23">
        <v>4</v>
      </c>
    </row>
    <row r="39" spans="1:4" s="21" customFormat="1" ht="15.75" thickBot="1" x14ac:dyDescent="0.3">
      <c r="A39" s="22" t="s">
        <v>89</v>
      </c>
      <c r="B39" s="23">
        <v>1808.83</v>
      </c>
      <c r="C39" s="22" t="s">
        <v>38</v>
      </c>
      <c r="D39" s="23">
        <v>1</v>
      </c>
    </row>
    <row r="40" spans="1:4" s="21" customFormat="1" ht="15.75" thickBot="1" x14ac:dyDescent="0.3">
      <c r="A40" s="22" t="s">
        <v>90</v>
      </c>
      <c r="B40" s="23">
        <v>322.87</v>
      </c>
      <c r="C40" s="22" t="s">
        <v>30</v>
      </c>
      <c r="D40" s="23">
        <v>0.72</v>
      </c>
    </row>
    <row r="41" spans="1:4" s="21" customFormat="1" ht="15.75" thickBot="1" x14ac:dyDescent="0.3">
      <c r="A41" s="22" t="s">
        <v>91</v>
      </c>
      <c r="B41" s="23">
        <v>31238.6</v>
      </c>
      <c r="C41" s="22" t="s">
        <v>34</v>
      </c>
      <c r="D41" s="23">
        <v>23</v>
      </c>
    </row>
    <row r="42" spans="1:4" s="21" customFormat="1" ht="15.75" thickBot="1" x14ac:dyDescent="0.3">
      <c r="A42" s="22" t="s">
        <v>92</v>
      </c>
      <c r="B42" s="23">
        <v>241133.34</v>
      </c>
      <c r="C42" s="22" t="s">
        <v>87</v>
      </c>
      <c r="D42" s="23">
        <v>1</v>
      </c>
    </row>
    <row r="43" spans="1:4" s="21" customFormat="1" ht="15.75" thickBot="1" x14ac:dyDescent="0.3">
      <c r="A43" s="22" t="s">
        <v>93</v>
      </c>
      <c r="B43" s="23">
        <v>199.29</v>
      </c>
      <c r="C43" s="22" t="s">
        <v>38</v>
      </c>
      <c r="D43" s="23">
        <v>1</v>
      </c>
    </row>
    <row r="44" spans="1:4" s="21" customFormat="1" ht="15.75" thickBot="1" x14ac:dyDescent="0.3">
      <c r="A44" s="22" t="s">
        <v>94</v>
      </c>
      <c r="B44" s="23">
        <v>836.6</v>
      </c>
      <c r="C44" s="22" t="s">
        <v>38</v>
      </c>
      <c r="D44" s="23">
        <v>1</v>
      </c>
    </row>
    <row r="45" spans="1:4" s="21" customFormat="1" ht="15.75" thickBot="1" x14ac:dyDescent="0.3">
      <c r="A45" s="22" t="s">
        <v>95</v>
      </c>
      <c r="B45" s="23">
        <v>2043.98</v>
      </c>
      <c r="C45" s="22" t="s">
        <v>38</v>
      </c>
      <c r="D45" s="23">
        <v>2</v>
      </c>
    </row>
    <row r="46" spans="1:4" s="21" customFormat="1" ht="15.75" thickBot="1" x14ac:dyDescent="0.3">
      <c r="A46" s="22" t="s">
        <v>96</v>
      </c>
      <c r="B46" s="23">
        <v>1619.64</v>
      </c>
      <c r="C46" s="22" t="s">
        <v>38</v>
      </c>
      <c r="D46" s="23">
        <v>11</v>
      </c>
    </row>
    <row r="47" spans="1:4" s="21" customFormat="1" ht="15.75" thickBot="1" x14ac:dyDescent="0.3">
      <c r="A47" s="22" t="s">
        <v>97</v>
      </c>
      <c r="B47" s="23">
        <v>510.54</v>
      </c>
      <c r="C47" s="22" t="s">
        <v>98</v>
      </c>
      <c r="D47" s="23">
        <v>2</v>
      </c>
    </row>
    <row r="48" spans="1:4" s="21" customFormat="1" ht="15.75" thickBot="1" x14ac:dyDescent="0.3">
      <c r="A48" s="22" t="s">
        <v>99</v>
      </c>
      <c r="B48" s="23">
        <v>785.12</v>
      </c>
      <c r="C48" s="22" t="s">
        <v>100</v>
      </c>
      <c r="D48" s="23">
        <v>2</v>
      </c>
    </row>
    <row r="49" spans="1:4" s="21" customFormat="1" ht="15.75" thickBot="1" x14ac:dyDescent="0.3">
      <c r="A49" s="22" t="s">
        <v>111</v>
      </c>
      <c r="B49" s="23">
        <v>903.31</v>
      </c>
      <c r="C49" s="22" t="s">
        <v>38</v>
      </c>
      <c r="D49" s="23">
        <v>1</v>
      </c>
    </row>
    <row r="50" spans="1:4" s="21" customFormat="1" ht="15.75" thickBot="1" x14ac:dyDescent="0.3">
      <c r="A50" s="22" t="s">
        <v>136</v>
      </c>
      <c r="B50" s="23">
        <v>3200</v>
      </c>
      <c r="C50" s="22" t="s">
        <v>87</v>
      </c>
      <c r="D50" s="23">
        <v>1</v>
      </c>
    </row>
    <row r="51" spans="1:4" s="21" customFormat="1" ht="15.75" thickBot="1" x14ac:dyDescent="0.3">
      <c r="A51" s="22" t="s">
        <v>56</v>
      </c>
      <c r="B51" s="23">
        <v>6716.04</v>
      </c>
      <c r="C51" s="22" t="s">
        <v>38</v>
      </c>
      <c r="D51" s="23">
        <v>12</v>
      </c>
    </row>
    <row r="52" spans="1:4" s="21" customFormat="1" ht="15.75" thickBot="1" x14ac:dyDescent="0.3">
      <c r="A52" s="22" t="s">
        <v>101</v>
      </c>
      <c r="B52" s="23">
        <v>196.2</v>
      </c>
      <c r="C52" s="22" t="s">
        <v>38</v>
      </c>
      <c r="D52" s="23">
        <v>1</v>
      </c>
    </row>
    <row r="53" spans="1:4" s="20" customFormat="1" ht="43.5" outlineLevel="2" thickBot="1" x14ac:dyDescent="0.3">
      <c r="A53" s="13" t="s">
        <v>14</v>
      </c>
      <c r="B53" s="18">
        <f>SUM(B54:B97)</f>
        <v>214281.71000000002</v>
      </c>
      <c r="C53" s="12"/>
      <c r="D53" s="12"/>
    </row>
    <row r="54" spans="1:4" s="21" customFormat="1" ht="15.75" thickBot="1" x14ac:dyDescent="0.3">
      <c r="A54" s="22" t="s">
        <v>57</v>
      </c>
      <c r="B54" s="23">
        <v>5992.68</v>
      </c>
      <c r="C54" s="22" t="s">
        <v>102</v>
      </c>
      <c r="D54" s="23">
        <v>1</v>
      </c>
    </row>
    <row r="55" spans="1:4" s="21" customFormat="1" ht="15.75" thickBot="1" x14ac:dyDescent="0.3">
      <c r="A55" s="22" t="s">
        <v>103</v>
      </c>
      <c r="B55" s="23">
        <v>2152.4699999999998</v>
      </c>
      <c r="C55" s="22" t="s">
        <v>38</v>
      </c>
      <c r="D55" s="23">
        <v>1</v>
      </c>
    </row>
    <row r="56" spans="1:4" s="21" customFormat="1" ht="15.75" thickBot="1" x14ac:dyDescent="0.3">
      <c r="A56" s="22" t="s">
        <v>28</v>
      </c>
      <c r="B56" s="23">
        <v>7372.95</v>
      </c>
      <c r="C56" s="22" t="s">
        <v>29</v>
      </c>
      <c r="D56" s="23">
        <v>13</v>
      </c>
    </row>
    <row r="57" spans="1:4" s="21" customFormat="1" ht="15.75" thickBot="1" x14ac:dyDescent="0.3">
      <c r="A57" s="22" t="s">
        <v>32</v>
      </c>
      <c r="B57" s="23">
        <v>809.36</v>
      </c>
      <c r="C57" s="22" t="s">
        <v>33</v>
      </c>
      <c r="D57" s="23">
        <v>1</v>
      </c>
    </row>
    <row r="58" spans="1:4" s="21" customFormat="1" ht="15.75" thickBot="1" x14ac:dyDescent="0.3">
      <c r="A58" s="22" t="s">
        <v>104</v>
      </c>
      <c r="B58" s="23">
        <v>6345.57</v>
      </c>
      <c r="C58" s="22" t="s">
        <v>33</v>
      </c>
      <c r="D58" s="23">
        <v>11</v>
      </c>
    </row>
    <row r="59" spans="1:4" s="21" customFormat="1" ht="15.75" thickBot="1" x14ac:dyDescent="0.3">
      <c r="A59" s="22" t="s">
        <v>105</v>
      </c>
      <c r="B59" s="23">
        <v>967.96</v>
      </c>
      <c r="C59" s="22" t="s">
        <v>38</v>
      </c>
      <c r="D59" s="23">
        <v>2</v>
      </c>
    </row>
    <row r="60" spans="1:4" s="21" customFormat="1" ht="15.75" thickBot="1" x14ac:dyDescent="0.3">
      <c r="A60" s="22" t="s">
        <v>44</v>
      </c>
      <c r="B60" s="23">
        <v>1102.8599999999999</v>
      </c>
      <c r="C60" s="22" t="s">
        <v>38</v>
      </c>
      <c r="D60" s="23">
        <v>3</v>
      </c>
    </row>
    <row r="61" spans="1:4" s="21" customFormat="1" ht="15.75" thickBot="1" x14ac:dyDescent="0.3">
      <c r="A61" s="22" t="s">
        <v>106</v>
      </c>
      <c r="B61" s="23">
        <v>885.78</v>
      </c>
      <c r="C61" s="22" t="s">
        <v>38</v>
      </c>
      <c r="D61" s="23">
        <v>2</v>
      </c>
    </row>
    <row r="62" spans="1:4" s="21" customFormat="1" ht="15.75" thickBot="1" x14ac:dyDescent="0.3">
      <c r="A62" s="22" t="s">
        <v>107</v>
      </c>
      <c r="B62" s="23">
        <v>2234</v>
      </c>
      <c r="C62" s="22" t="s">
        <v>38</v>
      </c>
      <c r="D62" s="23">
        <v>2</v>
      </c>
    </row>
    <row r="63" spans="1:4" s="21" customFormat="1" ht="15.75" thickBot="1" x14ac:dyDescent="0.3">
      <c r="A63" s="22" t="s">
        <v>108</v>
      </c>
      <c r="B63" s="23">
        <v>937.39</v>
      </c>
      <c r="C63" s="22" t="s">
        <v>109</v>
      </c>
      <c r="D63" s="23">
        <v>1</v>
      </c>
    </row>
    <row r="64" spans="1:4" s="21" customFormat="1" ht="15.75" thickBot="1" x14ac:dyDescent="0.3">
      <c r="A64" s="22" t="s">
        <v>47</v>
      </c>
      <c r="B64" s="23">
        <v>10965.24</v>
      </c>
      <c r="C64" s="22" t="s">
        <v>87</v>
      </c>
      <c r="D64" s="23">
        <v>13</v>
      </c>
    </row>
    <row r="65" spans="1:4" s="21" customFormat="1" ht="15.75" thickBot="1" x14ac:dyDescent="0.3">
      <c r="A65" s="22" t="s">
        <v>48</v>
      </c>
      <c r="B65" s="23">
        <v>6094.66</v>
      </c>
      <c r="C65" s="22" t="s">
        <v>38</v>
      </c>
      <c r="D65" s="23">
        <v>13</v>
      </c>
    </row>
    <row r="66" spans="1:4" s="21" customFormat="1" ht="15.75" thickBot="1" x14ac:dyDescent="0.3">
      <c r="A66" s="22" t="s">
        <v>112</v>
      </c>
      <c r="B66" s="23">
        <v>12634.8</v>
      </c>
      <c r="C66" s="22" t="s">
        <v>34</v>
      </c>
      <c r="D66" s="23">
        <v>30</v>
      </c>
    </row>
    <row r="67" spans="1:4" s="21" customFormat="1" ht="15.75" thickBot="1" x14ac:dyDescent="0.3">
      <c r="A67" s="22" t="s">
        <v>113</v>
      </c>
      <c r="B67" s="23">
        <v>17306.099999999999</v>
      </c>
      <c r="C67" s="22" t="s">
        <v>34</v>
      </c>
      <c r="D67" s="23">
        <v>30</v>
      </c>
    </row>
    <row r="68" spans="1:4" s="21" customFormat="1" ht="15.75" thickBot="1" x14ac:dyDescent="0.3">
      <c r="A68" s="22" t="s">
        <v>49</v>
      </c>
      <c r="B68" s="23">
        <v>14216.09</v>
      </c>
      <c r="C68" s="22" t="s">
        <v>46</v>
      </c>
      <c r="D68" s="23">
        <v>1</v>
      </c>
    </row>
    <row r="69" spans="1:4" s="21" customFormat="1" ht="15.75" thickBot="1" x14ac:dyDescent="0.3">
      <c r="A69" s="22" t="s">
        <v>114</v>
      </c>
      <c r="B69" s="23">
        <v>4304.82</v>
      </c>
      <c r="C69" s="22" t="s">
        <v>43</v>
      </c>
      <c r="D69" s="23">
        <v>6</v>
      </c>
    </row>
    <row r="70" spans="1:4" s="21" customFormat="1" ht="15.75" thickBot="1" x14ac:dyDescent="0.3">
      <c r="A70" s="22" t="s">
        <v>35</v>
      </c>
      <c r="B70" s="23">
        <v>1254.24</v>
      </c>
      <c r="C70" s="22" t="s">
        <v>34</v>
      </c>
      <c r="D70" s="23">
        <v>9</v>
      </c>
    </row>
    <row r="71" spans="1:4" s="21" customFormat="1" ht="15.75" thickBot="1" x14ac:dyDescent="0.3">
      <c r="A71" s="22" t="s">
        <v>35</v>
      </c>
      <c r="B71" s="23">
        <v>1321.7</v>
      </c>
      <c r="C71" s="22" t="s">
        <v>34</v>
      </c>
      <c r="D71" s="23">
        <v>2</v>
      </c>
    </row>
    <row r="72" spans="1:4" s="21" customFormat="1" ht="15.75" thickBot="1" x14ac:dyDescent="0.3">
      <c r="A72" s="22" t="s">
        <v>35</v>
      </c>
      <c r="B72" s="23">
        <v>23129.75</v>
      </c>
      <c r="C72" s="22" t="s">
        <v>34</v>
      </c>
      <c r="D72" s="23">
        <v>35</v>
      </c>
    </row>
    <row r="73" spans="1:4" s="21" customFormat="1" ht="15.75" thickBot="1" x14ac:dyDescent="0.3">
      <c r="A73" s="22" t="s">
        <v>40</v>
      </c>
      <c r="B73" s="23">
        <v>3077.9</v>
      </c>
      <c r="C73" s="22" t="s">
        <v>41</v>
      </c>
      <c r="D73" s="23">
        <v>10</v>
      </c>
    </row>
    <row r="74" spans="1:4" s="21" customFormat="1" ht="15.75" thickBot="1" x14ac:dyDescent="0.3">
      <c r="A74" s="22" t="s">
        <v>115</v>
      </c>
      <c r="B74" s="23">
        <v>2300.84</v>
      </c>
      <c r="C74" s="22" t="s">
        <v>116</v>
      </c>
      <c r="D74" s="23">
        <v>1</v>
      </c>
    </row>
    <row r="75" spans="1:4" s="21" customFormat="1" ht="15.75" thickBot="1" x14ac:dyDescent="0.3">
      <c r="A75" s="22" t="s">
        <v>117</v>
      </c>
      <c r="B75" s="23">
        <v>4011.3</v>
      </c>
      <c r="C75" s="22" t="s">
        <v>29</v>
      </c>
      <c r="D75" s="23">
        <v>10</v>
      </c>
    </row>
    <row r="76" spans="1:4" s="21" customFormat="1" ht="15.75" thickBot="1" x14ac:dyDescent="0.3">
      <c r="A76" s="22" t="s">
        <v>118</v>
      </c>
      <c r="B76" s="23">
        <v>3140.19</v>
      </c>
      <c r="C76" s="22" t="s">
        <v>34</v>
      </c>
      <c r="D76" s="23">
        <v>3</v>
      </c>
    </row>
    <row r="77" spans="1:4" s="21" customFormat="1" ht="15.75" thickBot="1" x14ac:dyDescent="0.3">
      <c r="A77" s="22" t="s">
        <v>42</v>
      </c>
      <c r="B77" s="23">
        <v>870.02</v>
      </c>
      <c r="C77" s="22" t="s">
        <v>38</v>
      </c>
      <c r="D77" s="23">
        <v>2</v>
      </c>
    </row>
    <row r="78" spans="1:4" s="21" customFormat="1" ht="15.75" thickBot="1" x14ac:dyDescent="0.3">
      <c r="A78" s="22" t="s">
        <v>119</v>
      </c>
      <c r="B78" s="23">
        <v>810.22</v>
      </c>
      <c r="C78" s="22" t="s">
        <v>34</v>
      </c>
      <c r="D78" s="23">
        <v>1</v>
      </c>
    </row>
    <row r="79" spans="1:4" s="21" customFormat="1" ht="15.75" thickBot="1" x14ac:dyDescent="0.3">
      <c r="A79" s="22" t="s">
        <v>50</v>
      </c>
      <c r="B79" s="23">
        <v>1642.96</v>
      </c>
      <c r="C79" s="22" t="s">
        <v>38</v>
      </c>
      <c r="D79" s="23">
        <v>8</v>
      </c>
    </row>
    <row r="80" spans="1:4" s="21" customFormat="1" ht="15.75" thickBot="1" x14ac:dyDescent="0.3">
      <c r="A80" s="22" t="s">
        <v>120</v>
      </c>
      <c r="B80" s="23">
        <v>937.39</v>
      </c>
      <c r="C80" s="22" t="s">
        <v>38</v>
      </c>
      <c r="D80" s="23">
        <v>1</v>
      </c>
    </row>
    <row r="81" spans="1:4" s="21" customFormat="1" ht="15.75" thickBot="1" x14ac:dyDescent="0.3">
      <c r="A81" s="22" t="s">
        <v>51</v>
      </c>
      <c r="B81" s="23">
        <v>49309.5</v>
      </c>
      <c r="C81" s="22" t="s">
        <v>33</v>
      </c>
      <c r="D81" s="23">
        <v>71</v>
      </c>
    </row>
    <row r="82" spans="1:4" s="21" customFormat="1" ht="15.75" thickBot="1" x14ac:dyDescent="0.3">
      <c r="A82" s="22" t="s">
        <v>52</v>
      </c>
      <c r="B82" s="23">
        <v>766.64</v>
      </c>
      <c r="C82" s="22" t="s">
        <v>38</v>
      </c>
      <c r="D82" s="23">
        <v>2</v>
      </c>
    </row>
    <row r="83" spans="1:4" s="21" customFormat="1" ht="15.75" thickBot="1" x14ac:dyDescent="0.3">
      <c r="A83" s="22" t="s">
        <v>121</v>
      </c>
      <c r="B83" s="23">
        <v>436.67</v>
      </c>
      <c r="C83" s="22" t="s">
        <v>38</v>
      </c>
      <c r="D83" s="23">
        <v>1</v>
      </c>
    </row>
    <row r="84" spans="1:4" s="21" customFormat="1" ht="15.75" thickBot="1" x14ac:dyDescent="0.3">
      <c r="A84" s="22" t="s">
        <v>122</v>
      </c>
      <c r="B84" s="23">
        <v>1546</v>
      </c>
      <c r="C84" s="22" t="s">
        <v>38</v>
      </c>
      <c r="D84" s="23">
        <v>2</v>
      </c>
    </row>
    <row r="85" spans="1:4" s="21" customFormat="1" ht="15.75" thickBot="1" x14ac:dyDescent="0.3">
      <c r="A85" s="22" t="s">
        <v>123</v>
      </c>
      <c r="B85" s="23">
        <v>1066.06</v>
      </c>
      <c r="C85" s="22" t="s">
        <v>53</v>
      </c>
      <c r="D85" s="23">
        <v>1</v>
      </c>
    </row>
    <row r="86" spans="1:4" s="21" customFormat="1" ht="15.75" thickBot="1" x14ac:dyDescent="0.3">
      <c r="A86" s="22" t="s">
        <v>36</v>
      </c>
      <c r="B86" s="23">
        <v>3844.98</v>
      </c>
      <c r="C86" s="22" t="s">
        <v>38</v>
      </c>
      <c r="D86" s="23">
        <v>9</v>
      </c>
    </row>
    <row r="87" spans="1:4" s="21" customFormat="1" ht="15.75" thickBot="1" x14ac:dyDescent="0.3">
      <c r="A87" s="22" t="s">
        <v>36</v>
      </c>
      <c r="B87" s="23">
        <v>171.34</v>
      </c>
      <c r="C87" s="22" t="s">
        <v>38</v>
      </c>
      <c r="D87" s="23">
        <v>1</v>
      </c>
    </row>
    <row r="88" spans="1:4" s="21" customFormat="1" ht="15.75" thickBot="1" x14ac:dyDescent="0.3">
      <c r="A88" s="22" t="s">
        <v>124</v>
      </c>
      <c r="B88" s="23">
        <v>1104.08</v>
      </c>
      <c r="C88" s="22" t="s">
        <v>43</v>
      </c>
      <c r="D88" s="23">
        <v>4</v>
      </c>
    </row>
    <row r="89" spans="1:4" s="21" customFormat="1" ht="15.75" thickBot="1" x14ac:dyDescent="0.3">
      <c r="A89" s="22" t="s">
        <v>125</v>
      </c>
      <c r="B89" s="23">
        <v>2819.16</v>
      </c>
      <c r="C89" s="22" t="s">
        <v>126</v>
      </c>
      <c r="D89" s="23">
        <v>2</v>
      </c>
    </row>
    <row r="90" spans="1:4" s="21" customFormat="1" ht="15.75" thickBot="1" x14ac:dyDescent="0.3">
      <c r="A90" s="22" t="s">
        <v>127</v>
      </c>
      <c r="B90" s="23">
        <v>9477.5</v>
      </c>
      <c r="C90" s="22" t="s">
        <v>38</v>
      </c>
      <c r="D90" s="23">
        <v>1</v>
      </c>
    </row>
    <row r="91" spans="1:4" s="21" customFormat="1" ht="15.75" thickBot="1" x14ac:dyDescent="0.3">
      <c r="A91" s="22" t="s">
        <v>128</v>
      </c>
      <c r="B91" s="23">
        <v>1354.89</v>
      </c>
      <c r="C91" s="22" t="s">
        <v>31</v>
      </c>
      <c r="D91" s="23">
        <v>0.3</v>
      </c>
    </row>
    <row r="92" spans="1:4" s="21" customFormat="1" ht="15.75" thickBot="1" x14ac:dyDescent="0.3">
      <c r="A92" s="22" t="s">
        <v>129</v>
      </c>
      <c r="B92" s="23">
        <v>777.86</v>
      </c>
      <c r="C92" s="22" t="s">
        <v>34</v>
      </c>
      <c r="D92" s="23">
        <v>1</v>
      </c>
    </row>
    <row r="93" spans="1:4" s="21" customFormat="1" ht="15.75" thickBot="1" x14ac:dyDescent="0.3">
      <c r="A93" s="22" t="s">
        <v>130</v>
      </c>
      <c r="B93" s="23">
        <v>979.32</v>
      </c>
      <c r="C93" s="22" t="s">
        <v>38</v>
      </c>
      <c r="D93" s="23">
        <v>2</v>
      </c>
    </row>
    <row r="94" spans="1:4" s="21" customFormat="1" ht="15.75" thickBot="1" x14ac:dyDescent="0.3">
      <c r="A94" s="22" t="s">
        <v>131</v>
      </c>
      <c r="B94" s="23">
        <v>438.88</v>
      </c>
      <c r="C94" s="22" t="s">
        <v>109</v>
      </c>
      <c r="D94" s="23">
        <v>1</v>
      </c>
    </row>
    <row r="95" spans="1:4" s="21" customFormat="1" ht="15.75" thickBot="1" x14ac:dyDescent="0.3">
      <c r="A95" s="22" t="s">
        <v>132</v>
      </c>
      <c r="B95" s="23">
        <v>295.87</v>
      </c>
      <c r="C95" s="22" t="s">
        <v>87</v>
      </c>
      <c r="D95" s="23">
        <v>1</v>
      </c>
    </row>
    <row r="96" spans="1:4" s="21" customFormat="1" ht="15.75" thickBot="1" x14ac:dyDescent="0.3">
      <c r="A96" s="22" t="s">
        <v>133</v>
      </c>
      <c r="B96" s="23">
        <v>662.65</v>
      </c>
      <c r="C96" s="22" t="s">
        <v>34</v>
      </c>
      <c r="D96" s="23">
        <v>5</v>
      </c>
    </row>
    <row r="97" spans="1:4" s="21" customFormat="1" ht="15.75" thickBot="1" x14ac:dyDescent="0.3">
      <c r="A97" s="22" t="s">
        <v>134</v>
      </c>
      <c r="B97" s="23">
        <v>2411.0700000000002</v>
      </c>
      <c r="C97" s="22" t="s">
        <v>34</v>
      </c>
      <c r="D97" s="23">
        <v>1</v>
      </c>
    </row>
    <row r="98" spans="1:4" s="20" customFormat="1" ht="28.5" outlineLevel="2" x14ac:dyDescent="0.25">
      <c r="A98" s="13" t="s">
        <v>15</v>
      </c>
      <c r="B98" s="18"/>
      <c r="C98" s="12"/>
      <c r="D98" s="12"/>
    </row>
    <row r="99" spans="1:4" ht="29.25" thickBot="1" x14ac:dyDescent="0.3">
      <c r="A99" s="13" t="s">
        <v>16</v>
      </c>
      <c r="B99" s="17">
        <f>SUM(B100:B101)</f>
        <v>381720.3</v>
      </c>
      <c r="C99" s="2"/>
      <c r="D99" s="1"/>
    </row>
    <row r="100" spans="1:4" s="21" customFormat="1" ht="15.75" thickBot="1" x14ac:dyDescent="0.3">
      <c r="A100" s="22" t="s">
        <v>70</v>
      </c>
      <c r="B100" s="23">
        <v>187923.84</v>
      </c>
      <c r="C100" s="22" t="s">
        <v>30</v>
      </c>
      <c r="D100" s="23">
        <v>45174</v>
      </c>
    </row>
    <row r="101" spans="1:4" s="21" customFormat="1" ht="15.75" thickBot="1" x14ac:dyDescent="0.3">
      <c r="A101" s="22" t="s">
        <v>71</v>
      </c>
      <c r="B101" s="23">
        <v>193796.46</v>
      </c>
      <c r="C101" s="22" t="s">
        <v>30</v>
      </c>
      <c r="D101" s="23">
        <v>45174</v>
      </c>
    </row>
    <row r="102" spans="1:4" ht="28.5" x14ac:dyDescent="0.25">
      <c r="A102" s="13" t="s">
        <v>17</v>
      </c>
      <c r="B102" s="17">
        <v>0</v>
      </c>
      <c r="C102" s="2"/>
      <c r="D102" s="1"/>
    </row>
    <row r="103" spans="1:4" ht="29.25" thickBot="1" x14ac:dyDescent="0.3">
      <c r="A103" s="13" t="s">
        <v>18</v>
      </c>
      <c r="B103" s="17">
        <f>SUM(B104:B104)</f>
        <v>551.84</v>
      </c>
      <c r="C103" s="2"/>
      <c r="D103" s="1"/>
    </row>
    <row r="104" spans="1:4" s="21" customFormat="1" ht="15.75" thickBot="1" x14ac:dyDescent="0.3">
      <c r="A104" s="22" t="s">
        <v>137</v>
      </c>
      <c r="B104" s="23">
        <v>551.84</v>
      </c>
      <c r="C104" s="22" t="s">
        <v>30</v>
      </c>
      <c r="D104" s="23">
        <v>2</v>
      </c>
    </row>
    <row r="105" spans="1:4" ht="28.5" x14ac:dyDescent="0.25">
      <c r="A105" s="13" t="s">
        <v>19</v>
      </c>
      <c r="B105" s="17">
        <v>0</v>
      </c>
      <c r="C105" s="2"/>
      <c r="D105" s="1"/>
    </row>
    <row r="106" spans="1:4" ht="29.25" thickBot="1" x14ac:dyDescent="0.3">
      <c r="A106" s="13" t="s">
        <v>20</v>
      </c>
      <c r="B106" s="17">
        <f>B107+B108</f>
        <v>88902.43</v>
      </c>
      <c r="C106" s="2"/>
      <c r="D106" s="1"/>
    </row>
    <row r="107" spans="1:4" s="21" customFormat="1" ht="15.75" thickBot="1" x14ac:dyDescent="0.3">
      <c r="A107" s="22" t="s">
        <v>135</v>
      </c>
      <c r="B107" s="23">
        <v>43367.040000000001</v>
      </c>
      <c r="C107" s="22" t="s">
        <v>30</v>
      </c>
      <c r="D107" s="23">
        <v>45174</v>
      </c>
    </row>
    <row r="108" spans="1:4" s="21" customFormat="1" ht="15.75" thickBot="1" x14ac:dyDescent="0.3">
      <c r="A108" s="22" t="s">
        <v>72</v>
      </c>
      <c r="B108" s="23">
        <v>45535.39</v>
      </c>
      <c r="C108" s="22" t="s">
        <v>30</v>
      </c>
      <c r="D108" s="23">
        <v>45174</v>
      </c>
    </row>
    <row r="109" spans="1:4" ht="42.75" x14ac:dyDescent="0.25">
      <c r="A109" s="13" t="s">
        <v>21</v>
      </c>
      <c r="B109" s="17">
        <v>0</v>
      </c>
      <c r="C109" s="2"/>
      <c r="D109" s="1"/>
    </row>
    <row r="110" spans="1:4" ht="57.75" thickBot="1" x14ac:dyDescent="0.3">
      <c r="A110" s="13" t="s">
        <v>22</v>
      </c>
      <c r="B110" s="17">
        <f>SUM(B111:B119)</f>
        <v>204518.52999999997</v>
      </c>
      <c r="C110" s="2"/>
      <c r="D110" s="1"/>
    </row>
    <row r="111" spans="1:4" s="21" customFormat="1" ht="15.75" thickBot="1" x14ac:dyDescent="0.3">
      <c r="A111" s="22" t="s">
        <v>138</v>
      </c>
      <c r="B111" s="23">
        <v>1057.74</v>
      </c>
      <c r="C111" s="22" t="s">
        <v>38</v>
      </c>
      <c r="D111" s="23">
        <v>1</v>
      </c>
    </row>
    <row r="112" spans="1:4" s="21" customFormat="1" ht="15.75" thickBot="1" x14ac:dyDescent="0.3">
      <c r="A112" s="22" t="s">
        <v>139</v>
      </c>
      <c r="B112" s="23">
        <v>4817.3999999999996</v>
      </c>
      <c r="C112" s="22" t="s">
        <v>140</v>
      </c>
      <c r="D112" s="23">
        <v>620</v>
      </c>
    </row>
    <row r="113" spans="1:5" s="21" customFormat="1" ht="15.75" thickBot="1" x14ac:dyDescent="0.3">
      <c r="A113" s="22" t="s">
        <v>141</v>
      </c>
      <c r="B113" s="23">
        <v>767.96</v>
      </c>
      <c r="C113" s="22" t="s">
        <v>30</v>
      </c>
      <c r="D113" s="23">
        <v>45174</v>
      </c>
    </row>
    <row r="114" spans="1:5" s="21" customFormat="1" ht="15.75" thickBot="1" x14ac:dyDescent="0.3">
      <c r="A114" s="22" t="s">
        <v>73</v>
      </c>
      <c r="B114" s="23">
        <v>767.96</v>
      </c>
      <c r="C114" s="22" t="s">
        <v>30</v>
      </c>
      <c r="D114" s="23">
        <v>45174</v>
      </c>
    </row>
    <row r="115" spans="1:5" s="21" customFormat="1" ht="15.75" thickBot="1" x14ac:dyDescent="0.3">
      <c r="A115" s="22" t="s">
        <v>142</v>
      </c>
      <c r="B115" s="23">
        <v>920.4</v>
      </c>
      <c r="C115" s="22" t="s">
        <v>38</v>
      </c>
      <c r="D115" s="23">
        <v>30</v>
      </c>
    </row>
    <row r="116" spans="1:5" s="21" customFormat="1" ht="15.75" thickBot="1" x14ac:dyDescent="0.3">
      <c r="A116" s="22" t="s">
        <v>143</v>
      </c>
      <c r="B116" s="23">
        <v>94865.4</v>
      </c>
      <c r="C116" s="22" t="s">
        <v>30</v>
      </c>
      <c r="D116" s="23">
        <v>45174</v>
      </c>
    </row>
    <row r="117" spans="1:5" s="21" customFormat="1" ht="15.75" thickBot="1" x14ac:dyDescent="0.3">
      <c r="A117" s="22" t="s">
        <v>74</v>
      </c>
      <c r="B117" s="23">
        <v>99382.8</v>
      </c>
      <c r="C117" s="22" t="s">
        <v>30</v>
      </c>
      <c r="D117" s="23">
        <v>45174</v>
      </c>
    </row>
    <row r="118" spans="1:5" s="21" customFormat="1" ht="15.75" thickBot="1" x14ac:dyDescent="0.3">
      <c r="A118" s="22" t="s">
        <v>144</v>
      </c>
      <c r="B118" s="23">
        <v>571.41</v>
      </c>
      <c r="C118" s="22" t="s">
        <v>38</v>
      </c>
      <c r="D118" s="23">
        <v>0.5</v>
      </c>
    </row>
    <row r="119" spans="1:5" s="21" customFormat="1" ht="15.75" thickBot="1" x14ac:dyDescent="0.3">
      <c r="A119" s="22" t="s">
        <v>145</v>
      </c>
      <c r="B119" s="23">
        <v>1367.46</v>
      </c>
      <c r="C119" s="22" t="s">
        <v>38</v>
      </c>
      <c r="D119" s="23">
        <v>1</v>
      </c>
    </row>
    <row r="120" spans="1:5" x14ac:dyDescent="0.25">
      <c r="A120" s="13" t="s">
        <v>23</v>
      </c>
      <c r="B120" s="17">
        <f>B121</f>
        <v>9780</v>
      </c>
      <c r="C120" s="2"/>
      <c r="D120" s="1"/>
    </row>
    <row r="121" spans="1:5" ht="45" x14ac:dyDescent="0.25">
      <c r="A121" s="3" t="s">
        <v>4</v>
      </c>
      <c r="B121" s="19">
        <f>D121*12*5</f>
        <v>9780</v>
      </c>
      <c r="C121" s="3" t="s">
        <v>3</v>
      </c>
      <c r="D121" s="3">
        <v>163</v>
      </c>
    </row>
    <row r="122" spans="1:5" x14ac:dyDescent="0.25">
      <c r="A122" s="15" t="s">
        <v>75</v>
      </c>
      <c r="B122" s="17">
        <f>B13+B16+B19+B20+B27+B53+B103+B105+B106+B109+B1034+B110+B99+B98</f>
        <v>1981093.21</v>
      </c>
      <c r="C122" s="14" t="s">
        <v>24</v>
      </c>
      <c r="D122" s="1"/>
      <c r="E122" s="24"/>
    </row>
    <row r="123" spans="1:5" x14ac:dyDescent="0.25">
      <c r="A123" s="15" t="s">
        <v>76</v>
      </c>
      <c r="B123" s="17">
        <f>B122*1.2+B120</f>
        <v>2387091.852</v>
      </c>
      <c r="C123" s="14" t="s">
        <v>24</v>
      </c>
      <c r="D123" s="1"/>
    </row>
    <row r="124" spans="1:5" x14ac:dyDescent="0.25">
      <c r="A124" s="15" t="s">
        <v>77</v>
      </c>
      <c r="B124" s="17">
        <f>B6+B9-B123+B4</f>
        <v>88019.569999999891</v>
      </c>
      <c r="C124" s="14" t="s">
        <v>24</v>
      </c>
      <c r="D124" s="1"/>
    </row>
  </sheetData>
  <mergeCells count="4">
    <mergeCell ref="A1:D1"/>
    <mergeCell ref="A12:D12"/>
    <mergeCell ref="B2:D2"/>
    <mergeCell ref="A5:D5"/>
  </mergeCells>
  <hyperlinks>
    <hyperlink ref="C3" location="Ед.изм.!A1" display="Ед.изм."/>
  </hyperlinks>
  <pageMargins left="0.55118110236220474" right="0.23622047244094491" top="0.43307086614173229" bottom="0.23622047244094491" header="0.31496062992125984" footer="0.31496062992125984"/>
  <pageSetup paperSize="9" scale="76" orientation="portrait" r:id="rId1"/>
  <colBreaks count="1" manualBreakCount="1">
    <brk id="4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>лидер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комп</dc:creator>
  <cp:lastModifiedBy>Алена Попова Вячеславовна</cp:lastModifiedBy>
  <cp:lastPrinted>2019-01-25T05:51:53Z</cp:lastPrinted>
  <dcterms:created xsi:type="dcterms:W3CDTF">2016-03-18T02:51:51Z</dcterms:created>
  <dcterms:modified xsi:type="dcterms:W3CDTF">2022-02-18T01:18:42Z</dcterms:modified>
</cp:coreProperties>
</file>