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ленина 24" sheetId="1" r:id="rId1"/>
  </sheets>
  <definedNames>
    <definedName name="_xlnm.Print_Area" localSheetId="0">'ленина 24'!$A$1:$D$130</definedName>
  </definedNames>
  <calcPr calcId="125725"/>
</workbook>
</file>

<file path=xl/calcChain.xml><?xml version="1.0" encoding="utf-8"?>
<calcChain xmlns="http://schemas.openxmlformats.org/spreadsheetml/2006/main">
  <c r="B115" i="1"/>
  <c r="B60"/>
  <c r="B34"/>
  <c r="B101"/>
  <c r="B110"/>
  <c r="B15"/>
  <c r="B27" l="1"/>
  <c r="B25"/>
  <c r="B8"/>
  <c r="B10"/>
  <c r="B9" s="1"/>
  <c r="B107"/>
  <c r="B22"/>
  <c r="B19"/>
  <c r="B17" l="1"/>
  <c r="B128"/>
  <c r="B126"/>
  <c r="B125" s="1"/>
  <c r="B129" l="1"/>
  <c r="B130" s="1"/>
</calcChain>
</file>

<file path=xl/comments1.xml><?xml version="1.0" encoding="utf-8"?>
<comments xmlns="http://schemas.openxmlformats.org/spreadsheetml/2006/main">
  <authors>
    <author>Ольга Соломко Михайловна</author>
  </authors>
  <commentList>
    <comment ref="A1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 2022 г. S=358,4
</t>
        </r>
      </text>
    </comment>
  </commentList>
</comments>
</file>

<file path=xl/sharedStrings.xml><?xml version="1.0" encoding="utf-8"?>
<sst xmlns="http://schemas.openxmlformats.org/spreadsheetml/2006/main" count="241" uniqueCount="146">
  <si>
    <t>Ед.изм.</t>
  </si>
  <si>
    <t>Количество работ (ед.)</t>
  </si>
  <si>
    <t>Наименование работ (услуг)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</si>
  <si>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</si>
  <si>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</si>
  <si>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</si>
  <si>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</si>
  <si>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</si>
  <si>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</si>
  <si>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</si>
  <si>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</si>
  <si>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</si>
  <si>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</si>
  <si>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</si>
  <si>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</si>
  <si>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</si>
  <si>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</si>
  <si>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</si>
  <si>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</si>
  <si>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</si>
  <si>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</si>
  <si>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</si>
  <si>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</si>
  <si>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</si>
  <si>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</si>
  <si>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</si>
  <si>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</si>
  <si>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Дубовенко В. Б. (Ленина, 24)</t>
  </si>
  <si>
    <t>Нестерова Валентина Васильевна</t>
  </si>
  <si>
    <t>Выезд а/машины по заявке</t>
  </si>
  <si>
    <t>выезд</t>
  </si>
  <si>
    <t>м2</t>
  </si>
  <si>
    <t>1 стояк</t>
  </si>
  <si>
    <t>м</t>
  </si>
  <si>
    <t>Адрес: ул. Ленина, д. 24</t>
  </si>
  <si>
    <t>1 дом</t>
  </si>
  <si>
    <t>ООО Баргузин</t>
  </si>
  <si>
    <t>Хозеева И.В.</t>
  </si>
  <si>
    <t>шт.</t>
  </si>
  <si>
    <t>Замена электрической лампы накаливания</t>
  </si>
  <si>
    <t>Изготовление сничек</t>
  </si>
  <si>
    <t>Очистка канализационной сети</t>
  </si>
  <si>
    <t>Смена стекл</t>
  </si>
  <si>
    <t>Закрытие задвижек,отк-е сбросников перед опр-кой,от-е задвиж после опр</t>
  </si>
  <si>
    <t>дом</t>
  </si>
  <si>
    <t>Замена стояка ХВС</t>
  </si>
  <si>
    <t>Осмотр подвала</t>
  </si>
  <si>
    <t>Отключение отопления</t>
  </si>
  <si>
    <t>Прокладка электрокабеля АВВГ 2*2,5 мм2</t>
  </si>
  <si>
    <t>Прочистка вентиляции</t>
  </si>
  <si>
    <t>Ремонт труб КНС</t>
  </si>
  <si>
    <t>Сброс воздуха со стояков отопления с использованием а/м газель</t>
  </si>
  <si>
    <t>Установка светильников с датчиком на движение</t>
  </si>
  <si>
    <t>шт</t>
  </si>
  <si>
    <t>1 кв.</t>
  </si>
  <si>
    <t>Чистка фильтра</t>
  </si>
  <si>
    <t>замер температуры воздуха в кв.</t>
  </si>
  <si>
    <t>помещ</t>
  </si>
  <si>
    <t>замеры темпер. воздуха в квартире и подвале</t>
  </si>
  <si>
    <t>замер</t>
  </si>
  <si>
    <t>квартира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</si>
  <si>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</si>
  <si>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</si>
  <si>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Дезинсекция Дезснабсервис</t>
  </si>
  <si>
    <t>Дезинсекция Портал 75</t>
  </si>
  <si>
    <t>Дератизация Дезснабсервис</t>
  </si>
  <si>
    <t>Дератизация Портал 75</t>
  </si>
  <si>
    <t>Закрытие/открытие стояков водоснабжения с использованием  а/м газель</t>
  </si>
  <si>
    <t>Замена отвода</t>
  </si>
  <si>
    <t>Замена электрической розетки</t>
  </si>
  <si>
    <t>Замена электровыключателей</t>
  </si>
  <si>
    <t>Замена электропатрона с материалом</t>
  </si>
  <si>
    <t>Запуск системы отопления</t>
  </si>
  <si>
    <t>Изготовление и установка сничек на металлическую дверь</t>
  </si>
  <si>
    <t>Крепление розлива кнс</t>
  </si>
  <si>
    <t>Крепление элементов наружного водостока (с примен. автовышки))</t>
  </si>
  <si>
    <t>место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</si>
  <si>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</si>
  <si>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</si>
  <si>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Осмотр электропроводки</t>
  </si>
  <si>
    <t>Осмотр электросчетчика</t>
  </si>
  <si>
    <t>Отогрев стояков с использованием а/м газель</t>
  </si>
  <si>
    <t>Отпуск цветочной рассады без тары</t>
  </si>
  <si>
    <t>Очистка труб ХВС, ГВС</t>
  </si>
  <si>
    <t>Покраска и теплоизол. труб отопления в подвале, ул. Ленина, д. 24</t>
  </si>
  <si>
    <t>Посадка саженца рябины</t>
  </si>
  <si>
    <t>Посадка саженца сирени</t>
  </si>
  <si>
    <t>Приваривание сничек</t>
  </si>
  <si>
    <t>Промывка канализационного выпуска</t>
  </si>
  <si>
    <t>подъезд</t>
  </si>
  <si>
    <t>Прочистка труб ХВС-розлива</t>
  </si>
  <si>
    <t>Регулировка теплоносителя</t>
  </si>
  <si>
    <t>Ремонт двери</t>
  </si>
  <si>
    <t>Ремонт доводчика</t>
  </si>
  <si>
    <t>Ремонт перил</t>
  </si>
  <si>
    <t>Ремонт фасада, ул. Ленина д.24</t>
  </si>
  <si>
    <t>Ремонт чердачного люка</t>
  </si>
  <si>
    <t>Смена вентиля д. 20 мм</t>
  </si>
  <si>
    <t>Смена радиатора (без стоимости)</t>
  </si>
  <si>
    <t>Содержание ДРС 1,2 кв. 2021 г. коэф.0,8;0,85;0,9;1</t>
  </si>
  <si>
    <t>Содержание ДРС 3,4 кв. 2021 г. коэф.0,8;0,85;0,9;1</t>
  </si>
  <si>
    <t>Уборка МОП 1,2 кв. 2021 г. К=0,8</t>
  </si>
  <si>
    <t>Уборка МОП 3,4 кв. 2021 г. К=0,8</t>
  </si>
  <si>
    <t>Уборка елок с придомовых территорий</t>
  </si>
  <si>
    <t>Уборка придомовой территории 1,2 кв. 2021 г. К=0,6;0,8</t>
  </si>
  <si>
    <t>Уборка придомовой территории 3,4 кв. 2021 г. К=0,6;0,8</t>
  </si>
  <si>
    <t>Управление жилым фондом 1,2 кв. 2021г. К=0,6;0,8;0,85;0,9;1</t>
  </si>
  <si>
    <t>Управление жилым фондом 3,4 кв. 2021г. К=0,6;0,8;0,85;0,9;1</t>
  </si>
  <si>
    <t>Установка заглушки d.15</t>
  </si>
  <si>
    <t>Установка и слив ванн в чердаке</t>
  </si>
  <si>
    <t>Установка новогодних елок с изготовлением деревянной крестовины</t>
  </si>
  <si>
    <t>Установка отбойника на трубу</t>
  </si>
  <si>
    <t>Установка фановой трубы</t>
  </si>
  <si>
    <t>Утепление вентпродухов изовером</t>
  </si>
  <si>
    <t>Утепление вентпродухов изовером и монтажной пеной</t>
  </si>
  <si>
    <t>Утепление температурного шва</t>
  </si>
  <si>
    <t>1 п.м.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</si>
  <si>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</si>
  <si>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</si>
  <si>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Частичная замена стояка КНС д. 110</t>
  </si>
  <si>
    <t>Частичная замена стояка хвс д 32</t>
  </si>
  <si>
    <t>Чистка водоподогревателя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</si>
  <si>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</si>
  <si>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</si>
  <si>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замена электрической лампы накаливания</t>
  </si>
  <si>
    <t>исполнение заявок не связанных с ремонтом</t>
  </si>
  <si>
    <t>навеска замка (крабовый)</t>
  </si>
  <si>
    <t>очистка труб канализации и вентеляции от куржака в зим. период</t>
  </si>
  <si>
    <t>прочистка стояка</t>
  </si>
  <si>
    <t>ремонт доводчика</t>
  </si>
  <si>
    <t>ремонт теплоузла</t>
  </si>
  <si>
    <t>узел</t>
  </si>
  <si>
    <t>смена тройника на розливе п/п</t>
  </si>
  <si>
    <t>частичная замена стояка ГВС</t>
  </si>
  <si>
    <t>ПАО "Сбербанк" 377,2 м2</t>
  </si>
  <si>
    <t>период: 01.01.2021-31.12.2021</t>
  </si>
  <si>
    <t xml:space="preserve">Сальдо начальное на 01.01.2021 г. 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</si>
  <si>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</si>
  <si>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</si>
  <si>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</si>
  <si>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</si>
  <si>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</si>
  <si>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</si>
  <si>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</si>
  <si>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Старшие по дому</t>
  </si>
  <si>
    <t>Иванов Роман Алексеевич (Ленина 24, 10 кв.м договор аренды 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</si>
</sst>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1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</cellStyleXfs>
  <cellXfs count="44">
    <xf numFmtId="0" fontId="0" fillId="0" borderId="0" xfId="0"/>
    <xf numFmtId="0" fontId="2" fillId="3" borderId="0" xfId="0" applyFont="1" applyFill="1" applyAlignment="1">
      <alignment horizont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0" fontId="0" fillId="3" borderId="0" xfId="0" applyFill="1"/>
    <xf numFmtId="2" fontId="2" fillId="3" borderId="0" xfId="0" applyNumberFormat="1" applyFont="1" applyFill="1" applyAlignment="1">
      <alignment horizontal="center" wrapText="1"/>
    </xf>
    <xf numFmtId="2" fontId="8" fillId="3" borderId="2" xfId="1" applyNumberFormat="1" applyFont="1" applyFill="1" applyBorder="1" applyAlignment="1">
      <alignment horizontal="center" vertical="center" wrapText="1"/>
    </xf>
    <xf numFmtId="0" fontId="9" fillId="3" borderId="2" xfId="2" applyFont="1" applyFill="1" applyBorder="1" applyAlignment="1" applyProtection="1">
      <alignment horizontal="center" vertical="center" wrapText="1"/>
    </xf>
    <xf numFmtId="164" fontId="8" fillId="3" borderId="2" xfId="3" applyFont="1" applyFill="1" applyBorder="1" applyAlignment="1">
      <alignment horizontal="center" vertical="center" wrapText="1"/>
    </xf>
    <xf numFmtId="164" fontId="5" fillId="3" borderId="2" xfId="3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2" fontId="5" fillId="3" borderId="0" xfId="0" applyNumberFormat="1" applyFont="1" applyFill="1" applyAlignment="1">
      <alignment horizontal="center" vertical="center" wrapText="1"/>
    </xf>
    <xf numFmtId="164" fontId="5" fillId="3" borderId="0" xfId="3" applyFont="1" applyFill="1" applyAlignment="1">
      <alignment horizontal="center" vertical="center" wrapText="1"/>
    </xf>
    <xf numFmtId="0" fontId="0" fillId="0" borderId="0" xfId="0"/>
    <xf numFmtId="164" fontId="8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 vertical="center" wrapText="1"/>
    </xf>
    <xf numFmtId="164" fontId="8" fillId="3" borderId="2" xfId="3" applyNumberFormat="1" applyFont="1" applyFill="1" applyBorder="1" applyAlignment="1">
      <alignment horizontal="center" vertical="center" wrapText="1"/>
    </xf>
    <xf numFmtId="164" fontId="8" fillId="3" borderId="2" xfId="1" applyNumberFormat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/>
    <xf numFmtId="165" fontId="0" fillId="0" borderId="4" xfId="0" applyNumberFormat="1" applyFill="1" applyBorder="1"/>
    <xf numFmtId="164" fontId="8" fillId="3" borderId="2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Alignment="1">
      <alignment horizontal="center" wrapText="1"/>
    </xf>
    <xf numFmtId="0" fontId="8" fillId="3" borderId="2" xfId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left" vertical="top" wrapText="1" indent="1"/>
    </xf>
    <xf numFmtId="164" fontId="5" fillId="4" borderId="2" xfId="0" applyNumberFormat="1" applyFont="1" applyFill="1" applyBorder="1" applyAlignment="1">
      <alignment horizontal="center" vertical="top" wrapText="1"/>
    </xf>
    <xf numFmtId="164" fontId="5" fillId="4" borderId="2" xfId="1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4" fontId="8" fillId="3" borderId="2" xfId="1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left" vertical="top" wrapText="1"/>
    </xf>
    <xf numFmtId="0" fontId="5" fillId="3" borderId="2" xfId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left"/>
    </xf>
    <xf numFmtId="0" fontId="5" fillId="3" borderId="2" xfId="0" applyFont="1" applyFill="1" applyBorder="1" applyAlignment="1">
      <alignment horizontal="left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topLeftCell="A114" workbookViewId="0">
      <selection activeCell="A115" sqref="A115:XFD115"/>
    </sheetView>
  </sheetViews>
  <sheetFormatPr defaultRowHeight="15" outlineLevelRow="2"/>
  <cols>
    <col min="1" max="1" width="63" style="14" customWidth="1"/>
    <col min="2" max="2" width="15.5703125" style="15" customWidth="1"/>
    <col min="3" max="3" width="9.28515625" style="14" customWidth="1"/>
    <col min="4" max="4" width="14.42578125" style="16" customWidth="1"/>
    <col min="5" max="5" width="19.28515625" style="1" customWidth="1"/>
    <col min="6" max="6" width="37.28515625" style="1" customWidth="1"/>
    <col min="7" max="16384" width="9.140625" style="1"/>
  </cols>
  <sheetData>
    <row r="1" spans="1:4" ht="37.5" customHeight="1">
      <c r="A1" s="34" t="s">
        <v>5</v>
      </c>
      <c r="B1" s="34"/>
      <c r="C1" s="34"/>
      <c r="D1" s="34"/>
    </row>
    <row r="2" spans="1:4" ht="17.25" customHeight="1">
      <c r="A2" s="9" t="s">
        <v>34</v>
      </c>
      <c r="B2" s="36" t="s">
        <v>135</v>
      </c>
      <c r="C2" s="36"/>
      <c r="D2" s="36"/>
    </row>
    <row r="3" spans="1:4" ht="57">
      <c r="A3" s="28" t="s">
        <v>2</v>
      </c>
      <c r="B3" s="5" t="s">
        <v>25</v>
      </c>
      <c r="C3" s="6" t="s">
        <v>0</v>
      </c>
      <c r="D3" s="7" t="s">
        <v>1</v>
      </c>
    </row>
    <row r="4" spans="1:4">
      <c r="A4" s="28" t="s">
        <v>136</v>
      </c>
      <c r="B4" s="33">
        <v>1536947.1500000004</v>
      </c>
      <c r="C4" s="2" t="s">
        <v>24</v>
      </c>
      <c r="D4" s="7"/>
    </row>
    <row r="5" spans="1:4">
      <c r="A5" s="37" t="s">
        <v>26</v>
      </c>
      <c r="B5" s="37"/>
      <c r="C5" s="37"/>
      <c r="D5" s="37"/>
    </row>
    <row r="6" spans="1:4">
      <c r="A6" s="38" t="s">
        <v>137</v>
      </c>
      <c r="B6" s="22">
        <v>1566858.42</v>
      </c>
      <c r="C6" s="2" t="s">
        <v>24</v>
      </c>
      <c r="D6" s="7"/>
    </row>
    <row r="7" spans="1:4">
      <c r="A7" s="38" t="s">
        <v>138</v>
      </c>
      <c r="B7" s="22">
        <v>1570484.43</v>
      </c>
      <c r="C7" s="2" t="s">
        <v>24</v>
      </c>
      <c r="D7" s="7"/>
    </row>
    <row r="8" spans="1:4">
      <c r="A8" s="38" t="s">
        <v>139</v>
      </c>
      <c r="B8" s="22">
        <f>B7-B6</f>
        <v>3626.0100000000093</v>
      </c>
      <c r="C8" s="2" t="s">
        <v>24</v>
      </c>
      <c r="D8" s="7"/>
    </row>
    <row r="9" spans="1:4">
      <c r="A9" s="38" t="s">
        <v>6</v>
      </c>
      <c r="B9" s="22">
        <f>SUM(B10:B16)</f>
        <v>539146.054</v>
      </c>
      <c r="C9" s="2" t="s">
        <v>24</v>
      </c>
      <c r="D9" s="7"/>
    </row>
    <row r="10" spans="1:4">
      <c r="A10" s="38" t="s">
        <v>7</v>
      </c>
      <c r="B10" s="23">
        <f>12*1057.28+12*1200</f>
        <v>27087.360000000001</v>
      </c>
      <c r="C10" s="2" t="s">
        <v>24</v>
      </c>
      <c r="D10" s="7"/>
    </row>
    <row r="11" spans="1:4">
      <c r="A11" s="39" t="s">
        <v>27</v>
      </c>
      <c r="B11" s="30">
        <v>8616.31</v>
      </c>
      <c r="C11" s="2" t="s">
        <v>24</v>
      </c>
      <c r="D11" s="7"/>
    </row>
    <row r="12" spans="1:4" ht="15.75" customHeight="1">
      <c r="A12" s="39" t="s">
        <v>36</v>
      </c>
      <c r="B12" s="30">
        <v>341239.11</v>
      </c>
      <c r="C12" s="2" t="s">
        <v>24</v>
      </c>
      <c r="D12" s="7"/>
    </row>
    <row r="13" spans="1:4">
      <c r="A13" s="39" t="s">
        <v>37</v>
      </c>
      <c r="B13" s="30">
        <v>8694.27</v>
      </c>
      <c r="C13" s="2" t="s">
        <v>24</v>
      </c>
      <c r="D13" s="7"/>
    </row>
    <row r="14" spans="1:4">
      <c r="A14" s="39" t="s">
        <v>28</v>
      </c>
      <c r="B14" s="30">
        <v>12940.62</v>
      </c>
      <c r="C14" s="2" t="s">
        <v>24</v>
      </c>
      <c r="D14" s="7"/>
    </row>
    <row r="15" spans="1:4">
      <c r="A15" s="40" t="s">
        <v>134</v>
      </c>
      <c r="B15" s="31">
        <f>(377.2*25.43*6)+(377.2*23.69*6)</f>
        <v>111168.38399999999</v>
      </c>
      <c r="C15" s="2" t="s">
        <v>24</v>
      </c>
      <c r="D15" s="7"/>
    </row>
    <row r="16" spans="1:4">
      <c r="A16" s="29" t="s">
        <v>145</v>
      </c>
      <c r="B16" s="32">
        <v>29400</v>
      </c>
      <c r="C16" s="2" t="s">
        <v>24</v>
      </c>
      <c r="D16" s="7"/>
    </row>
    <row r="17" spans="1:5">
      <c r="A17" s="41" t="s">
        <v>140</v>
      </c>
      <c r="B17" s="18">
        <f>B6+B9-B10</f>
        <v>2078917.1139999998</v>
      </c>
      <c r="C17" s="2" t="s">
        <v>24</v>
      </c>
      <c r="D17" s="8"/>
    </row>
    <row r="18" spans="1:5">
      <c r="A18" s="35" t="s">
        <v>8</v>
      </c>
      <c r="B18" s="35"/>
      <c r="C18" s="35"/>
      <c r="D18" s="35"/>
    </row>
    <row r="19" spans="1:5" ht="15.75" thickBot="1">
      <c r="A19" s="41" t="s">
        <v>9</v>
      </c>
      <c r="B19" s="18">
        <f>SUM(B20:B21)</f>
        <v>276043.86</v>
      </c>
      <c r="C19" s="10"/>
      <c r="D19" s="8"/>
      <c r="E19" s="4"/>
    </row>
    <row r="20" spans="1:5" s="17" customFormat="1" ht="15.75" thickBot="1">
      <c r="A20" s="42" t="s">
        <v>106</v>
      </c>
      <c r="B20" s="25">
        <v>133957.68</v>
      </c>
      <c r="C20" s="24" t="s">
        <v>31</v>
      </c>
      <c r="D20" s="25">
        <v>32514</v>
      </c>
    </row>
    <row r="21" spans="1:5" s="17" customFormat="1" ht="15.75" thickBot="1">
      <c r="A21" s="42" t="s">
        <v>107</v>
      </c>
      <c r="B21" s="25">
        <v>142086.18</v>
      </c>
      <c r="C21" s="24" t="s">
        <v>31</v>
      </c>
      <c r="D21" s="25">
        <v>32514</v>
      </c>
    </row>
    <row r="22" spans="1:5" ht="29.25" thickBot="1">
      <c r="A22" s="41" t="s">
        <v>10</v>
      </c>
      <c r="B22" s="18">
        <f>SUM(B23:B24)</f>
        <v>127617.42000000001</v>
      </c>
      <c r="C22" s="10"/>
      <c r="D22" s="8"/>
    </row>
    <row r="23" spans="1:5" s="17" customFormat="1" ht="15.75" thickBot="1">
      <c r="A23" s="42" t="s">
        <v>101</v>
      </c>
      <c r="B23" s="25">
        <v>61776.6</v>
      </c>
      <c r="C23" s="24" t="s">
        <v>31</v>
      </c>
      <c r="D23" s="25">
        <v>32514</v>
      </c>
    </row>
    <row r="24" spans="1:5" s="17" customFormat="1" ht="15.75" thickBot="1">
      <c r="A24" s="42" t="s">
        <v>102</v>
      </c>
      <c r="B24" s="25">
        <v>65840.820000000007</v>
      </c>
      <c r="C24" s="24" t="s">
        <v>31</v>
      </c>
      <c r="D24" s="25">
        <v>32514</v>
      </c>
    </row>
    <row r="25" spans="1:5" ht="29.25" thickBot="1">
      <c r="A25" s="41" t="s">
        <v>11</v>
      </c>
      <c r="B25" s="18">
        <f>B26</f>
        <v>0</v>
      </c>
      <c r="C25" s="10"/>
      <c r="D25" s="8"/>
    </row>
    <row r="26" spans="1:5" s="17" customFormat="1" ht="15.75" thickBot="1">
      <c r="A26" s="42"/>
      <c r="B26" s="25"/>
      <c r="C26" s="24"/>
      <c r="D26" s="25"/>
    </row>
    <row r="27" spans="1:5" ht="43.5" thickBot="1">
      <c r="A27" s="41" t="s">
        <v>12</v>
      </c>
      <c r="B27" s="18">
        <f>SUM(B28:B33)</f>
        <v>38041.379999999997</v>
      </c>
      <c r="C27" s="10"/>
      <c r="D27" s="8"/>
    </row>
    <row r="28" spans="1:5" s="17" customFormat="1" ht="15.75" thickBot="1">
      <c r="A28" s="42" t="s">
        <v>61</v>
      </c>
      <c r="B28" s="25">
        <v>3251.4</v>
      </c>
      <c r="C28" s="24" t="s">
        <v>31</v>
      </c>
      <c r="D28" s="25">
        <v>32514</v>
      </c>
    </row>
    <row r="29" spans="1:5" s="17" customFormat="1" ht="15.75" thickBot="1">
      <c r="A29" s="42" t="s">
        <v>62</v>
      </c>
      <c r="B29" s="25">
        <v>3251.4</v>
      </c>
      <c r="C29" s="24" t="s">
        <v>31</v>
      </c>
      <c r="D29" s="25">
        <v>32514</v>
      </c>
    </row>
    <row r="30" spans="1:5" s="17" customFormat="1" ht="15.75" thickBot="1">
      <c r="A30" s="42" t="s">
        <v>117</v>
      </c>
      <c r="B30" s="25">
        <v>2926.26</v>
      </c>
      <c r="C30" s="24" t="s">
        <v>31</v>
      </c>
      <c r="D30" s="25">
        <v>32514</v>
      </c>
    </row>
    <row r="31" spans="1:5" s="17" customFormat="1" ht="15.75" thickBot="1">
      <c r="A31" s="42" t="s">
        <v>118</v>
      </c>
      <c r="B31" s="25">
        <v>2926.26</v>
      </c>
      <c r="C31" s="24" t="s">
        <v>31</v>
      </c>
      <c r="D31" s="25">
        <v>32514</v>
      </c>
    </row>
    <row r="32" spans="1:5" s="17" customFormat="1" ht="15.75" thickBot="1">
      <c r="A32" s="42" t="s">
        <v>122</v>
      </c>
      <c r="B32" s="25">
        <v>12355.32</v>
      </c>
      <c r="C32" s="24" t="s">
        <v>31</v>
      </c>
      <c r="D32" s="25">
        <v>32514</v>
      </c>
    </row>
    <row r="33" spans="1:4" s="17" customFormat="1" ht="15.75" thickBot="1">
      <c r="A33" s="42" t="s">
        <v>123</v>
      </c>
      <c r="B33" s="25">
        <v>13330.74</v>
      </c>
      <c r="C33" s="24" t="s">
        <v>31</v>
      </c>
      <c r="D33" s="25">
        <v>32514</v>
      </c>
    </row>
    <row r="34" spans="1:4" ht="43.5" outlineLevel="1" thickBot="1">
      <c r="A34" s="41" t="s">
        <v>13</v>
      </c>
      <c r="B34" s="18">
        <f>SUM(B35:B59)</f>
        <v>87445.25</v>
      </c>
      <c r="C34" s="11"/>
      <c r="D34" s="11"/>
    </row>
    <row r="35" spans="1:4" s="17" customFormat="1" ht="15.75" thickBot="1">
      <c r="A35" s="42" t="s">
        <v>92</v>
      </c>
      <c r="B35" s="25">
        <v>2870.97</v>
      </c>
      <c r="C35" s="24" t="s">
        <v>38</v>
      </c>
      <c r="D35" s="25">
        <v>2.2000000000000002</v>
      </c>
    </row>
    <row r="36" spans="1:4" s="17" customFormat="1" ht="15.75" thickBot="1">
      <c r="A36" s="42" t="s">
        <v>93</v>
      </c>
      <c r="B36" s="25">
        <v>494.78</v>
      </c>
      <c r="C36" s="24" t="s">
        <v>38</v>
      </c>
      <c r="D36" s="25">
        <v>1</v>
      </c>
    </row>
    <row r="37" spans="1:4" s="17" customFormat="1" ht="15.75" thickBot="1">
      <c r="A37" s="42" t="s">
        <v>94</v>
      </c>
      <c r="B37" s="25">
        <v>588.41999999999996</v>
      </c>
      <c r="C37" s="24" t="s">
        <v>33</v>
      </c>
      <c r="D37" s="25">
        <v>2</v>
      </c>
    </row>
    <row r="38" spans="1:4" s="17" customFormat="1" ht="15.75" thickBot="1">
      <c r="A38" s="42" t="s">
        <v>87</v>
      </c>
      <c r="B38" s="25">
        <v>389.6</v>
      </c>
      <c r="C38" s="24" t="s">
        <v>38</v>
      </c>
      <c r="D38" s="25">
        <v>1</v>
      </c>
    </row>
    <row r="39" spans="1:4" s="17" customFormat="1" ht="15.75" thickBot="1">
      <c r="A39" s="42" t="s">
        <v>48</v>
      </c>
      <c r="B39" s="25">
        <v>2268.7600000000002</v>
      </c>
      <c r="C39" s="24" t="s">
        <v>33</v>
      </c>
      <c r="D39" s="25">
        <v>10.4</v>
      </c>
    </row>
    <row r="40" spans="1:4" s="17" customFormat="1" ht="15.75" thickBot="1">
      <c r="A40" s="42" t="s">
        <v>95</v>
      </c>
      <c r="B40" s="25">
        <v>13889.17</v>
      </c>
      <c r="C40" s="24" t="s">
        <v>44</v>
      </c>
      <c r="D40" s="25">
        <v>1</v>
      </c>
    </row>
    <row r="41" spans="1:4" s="17" customFormat="1" ht="15.75" thickBot="1">
      <c r="A41" s="42" t="s">
        <v>96</v>
      </c>
      <c r="B41" s="25">
        <v>1609.03</v>
      </c>
      <c r="C41" s="24" t="s">
        <v>38</v>
      </c>
      <c r="D41" s="25">
        <v>0.3</v>
      </c>
    </row>
    <row r="42" spans="1:4" s="17" customFormat="1" ht="15.75" thickBot="1">
      <c r="A42" s="42" t="s">
        <v>79</v>
      </c>
      <c r="B42" s="25">
        <v>835.52</v>
      </c>
      <c r="C42" s="24" t="s">
        <v>44</v>
      </c>
      <c r="D42" s="25">
        <v>2</v>
      </c>
    </row>
    <row r="43" spans="1:4" s="17" customFormat="1" ht="15.75" thickBot="1">
      <c r="A43" s="42" t="s">
        <v>80</v>
      </c>
      <c r="B43" s="25">
        <v>196.2</v>
      </c>
      <c r="C43" s="24" t="s">
        <v>38</v>
      </c>
      <c r="D43" s="25">
        <v>1</v>
      </c>
    </row>
    <row r="44" spans="1:4" s="17" customFormat="1" ht="15.75" thickBot="1">
      <c r="A44" s="42" t="s">
        <v>39</v>
      </c>
      <c r="B44" s="25">
        <v>6331.32</v>
      </c>
      <c r="C44" s="24" t="s">
        <v>38</v>
      </c>
      <c r="D44" s="25">
        <v>43</v>
      </c>
    </row>
    <row r="45" spans="1:4" s="17" customFormat="1" ht="15.75" thickBot="1">
      <c r="A45" s="42" t="s">
        <v>69</v>
      </c>
      <c r="B45" s="25">
        <v>419.1</v>
      </c>
      <c r="C45" s="24" t="s">
        <v>38</v>
      </c>
      <c r="D45" s="25">
        <v>2</v>
      </c>
    </row>
    <row r="46" spans="1:4" s="17" customFormat="1" ht="15.75" thickBot="1">
      <c r="A46" s="42" t="s">
        <v>70</v>
      </c>
      <c r="B46" s="25">
        <v>407.84</v>
      </c>
      <c r="C46" s="24" t="s">
        <v>38</v>
      </c>
      <c r="D46" s="25">
        <v>1</v>
      </c>
    </row>
    <row r="47" spans="1:4" s="17" customFormat="1" ht="15.75" thickBot="1">
      <c r="A47" s="42" t="s">
        <v>71</v>
      </c>
      <c r="B47" s="25">
        <v>1469.7</v>
      </c>
      <c r="C47" s="24" t="s">
        <v>38</v>
      </c>
      <c r="D47" s="25">
        <v>3</v>
      </c>
    </row>
    <row r="48" spans="1:4" s="17" customFormat="1" ht="15.75" thickBot="1">
      <c r="A48" s="42" t="s">
        <v>73</v>
      </c>
      <c r="B48" s="25">
        <v>165.28</v>
      </c>
      <c r="C48" s="24" t="s">
        <v>38</v>
      </c>
      <c r="D48" s="25">
        <v>2</v>
      </c>
    </row>
    <row r="49" spans="1:4" s="17" customFormat="1" ht="15.75" thickBot="1">
      <c r="A49" s="42" t="s">
        <v>40</v>
      </c>
      <c r="B49" s="25">
        <v>143.52000000000001</v>
      </c>
      <c r="C49" s="24" t="s">
        <v>38</v>
      </c>
      <c r="D49" s="25">
        <v>2</v>
      </c>
    </row>
    <row r="50" spans="1:4" s="17" customFormat="1" ht="15.75" thickBot="1">
      <c r="A50" s="42" t="s">
        <v>124</v>
      </c>
      <c r="B50" s="25">
        <v>2061.36</v>
      </c>
      <c r="C50" s="24" t="s">
        <v>38</v>
      </c>
      <c r="D50" s="25">
        <v>14</v>
      </c>
    </row>
    <row r="51" spans="1:4" s="17" customFormat="1" ht="15.75" thickBot="1">
      <c r="A51" s="42" t="s">
        <v>56</v>
      </c>
      <c r="B51" s="25">
        <v>1276.3499999999999</v>
      </c>
      <c r="C51" s="24" t="s">
        <v>57</v>
      </c>
      <c r="D51" s="25">
        <v>5</v>
      </c>
    </row>
    <row r="52" spans="1:4" s="17" customFormat="1" ht="15.75" thickBot="1">
      <c r="A52" s="42" t="s">
        <v>58</v>
      </c>
      <c r="B52" s="25">
        <v>18807.080000000002</v>
      </c>
      <c r="C52" s="24" t="s">
        <v>59</v>
      </c>
      <c r="D52" s="25">
        <v>48</v>
      </c>
    </row>
    <row r="53" spans="1:4" s="17" customFormat="1" ht="15.75" thickBot="1">
      <c r="A53" s="42" t="s">
        <v>125</v>
      </c>
      <c r="B53" s="25">
        <v>21267.46</v>
      </c>
      <c r="C53" s="24" t="s">
        <v>38</v>
      </c>
      <c r="D53" s="25">
        <v>38</v>
      </c>
    </row>
    <row r="54" spans="1:4" s="17" customFormat="1" ht="15.75" thickBot="1">
      <c r="A54" s="42" t="s">
        <v>126</v>
      </c>
      <c r="B54" s="25">
        <v>979.32</v>
      </c>
      <c r="C54" s="24" t="s">
        <v>38</v>
      </c>
      <c r="D54" s="25">
        <v>2</v>
      </c>
    </row>
    <row r="55" spans="1:4" s="17" customFormat="1" ht="15.75" thickBot="1">
      <c r="A55" s="42" t="s">
        <v>109</v>
      </c>
      <c r="B55" s="25">
        <v>836.6</v>
      </c>
      <c r="C55" s="24" t="s">
        <v>38</v>
      </c>
      <c r="D55" s="25">
        <v>1</v>
      </c>
    </row>
    <row r="56" spans="1:4" s="17" customFormat="1" ht="15.75" thickBot="1">
      <c r="A56" s="42" t="s">
        <v>52</v>
      </c>
      <c r="B56" s="25">
        <v>1032.8499999999999</v>
      </c>
      <c r="C56" s="24" t="s">
        <v>53</v>
      </c>
      <c r="D56" s="25">
        <v>1</v>
      </c>
    </row>
    <row r="57" spans="1:4" s="17" customFormat="1" ht="15.75" thickBot="1">
      <c r="A57" s="42" t="s">
        <v>129</v>
      </c>
      <c r="B57" s="25">
        <v>1349.04</v>
      </c>
      <c r="C57" s="24" t="s">
        <v>38</v>
      </c>
      <c r="D57" s="25">
        <v>2</v>
      </c>
    </row>
    <row r="58" spans="1:4" s="17" customFormat="1" ht="15.75" thickBot="1">
      <c r="A58" s="42" t="s">
        <v>42</v>
      </c>
      <c r="B58" s="25">
        <v>744.43</v>
      </c>
      <c r="C58" s="24" t="s">
        <v>31</v>
      </c>
      <c r="D58" s="25">
        <v>1</v>
      </c>
    </row>
    <row r="59" spans="1:4" s="17" customFormat="1" ht="15.75" thickBot="1">
      <c r="A59" s="42" t="s">
        <v>115</v>
      </c>
      <c r="B59" s="25">
        <v>7011.55</v>
      </c>
      <c r="C59" s="24" t="s">
        <v>116</v>
      </c>
      <c r="D59" s="25">
        <v>5</v>
      </c>
    </row>
    <row r="60" spans="1:4" s="3" customFormat="1" ht="52.5" customHeight="1" outlineLevel="2" thickBot="1">
      <c r="A60" s="41" t="s">
        <v>14</v>
      </c>
      <c r="B60" s="26">
        <f>SUM(B61:B97)</f>
        <v>264169.19999999995</v>
      </c>
      <c r="C60" s="12"/>
      <c r="D60" s="12"/>
    </row>
    <row r="61" spans="1:4" s="17" customFormat="1" ht="15.75" thickBot="1">
      <c r="A61" s="42" t="s">
        <v>41</v>
      </c>
      <c r="B61" s="25">
        <v>2647.84</v>
      </c>
      <c r="C61" s="24" t="s">
        <v>33</v>
      </c>
      <c r="D61" s="25">
        <v>19</v>
      </c>
    </row>
    <row r="62" spans="1:4" s="17" customFormat="1" ht="15.75" thickBot="1">
      <c r="A62" s="42" t="s">
        <v>41</v>
      </c>
      <c r="B62" s="25">
        <v>5286.8</v>
      </c>
      <c r="C62" s="24" t="s">
        <v>33</v>
      </c>
      <c r="D62" s="25">
        <v>8</v>
      </c>
    </row>
    <row r="63" spans="1:4" s="17" customFormat="1" ht="15.75" thickBot="1">
      <c r="A63" s="42" t="s">
        <v>83</v>
      </c>
      <c r="B63" s="25">
        <v>12.07</v>
      </c>
      <c r="C63" s="24" t="s">
        <v>33</v>
      </c>
      <c r="D63" s="25">
        <v>0.1</v>
      </c>
    </row>
    <row r="64" spans="1:4" s="17" customFormat="1" ht="15.75" thickBot="1">
      <c r="A64" s="42" t="s">
        <v>84</v>
      </c>
      <c r="B64" s="25">
        <v>68622</v>
      </c>
      <c r="C64" s="24" t="s">
        <v>44</v>
      </c>
      <c r="D64" s="25">
        <v>1</v>
      </c>
    </row>
    <row r="65" spans="1:4" s="17" customFormat="1" ht="15.75" thickBot="1">
      <c r="A65" s="42" t="s">
        <v>51</v>
      </c>
      <c r="B65" s="25">
        <v>20140.5</v>
      </c>
      <c r="C65" s="24" t="s">
        <v>32</v>
      </c>
      <c r="D65" s="25">
        <v>29</v>
      </c>
    </row>
    <row r="66" spans="1:4" s="17" customFormat="1" ht="15.75" thickBot="1">
      <c r="A66" s="42" t="s">
        <v>97</v>
      </c>
      <c r="B66" s="25">
        <v>1424.7</v>
      </c>
      <c r="C66" s="24" t="s">
        <v>38</v>
      </c>
      <c r="D66" s="25">
        <v>1</v>
      </c>
    </row>
    <row r="67" spans="1:4" s="17" customFormat="1" ht="15.75" thickBot="1">
      <c r="A67" s="42" t="s">
        <v>98</v>
      </c>
      <c r="B67" s="25">
        <v>3241.8</v>
      </c>
      <c r="C67" s="24" t="s">
        <v>38</v>
      </c>
      <c r="D67" s="25">
        <v>2</v>
      </c>
    </row>
    <row r="68" spans="1:4" s="17" customFormat="1" ht="15.75" thickBot="1">
      <c r="A68" s="42" t="s">
        <v>46</v>
      </c>
      <c r="B68" s="25">
        <v>7591.32</v>
      </c>
      <c r="C68" s="24" t="s">
        <v>44</v>
      </c>
      <c r="D68" s="25">
        <v>9</v>
      </c>
    </row>
    <row r="69" spans="1:4" s="17" customFormat="1" ht="15.75" thickBot="1">
      <c r="A69" s="42" t="s">
        <v>46</v>
      </c>
      <c r="B69" s="25">
        <v>381.43</v>
      </c>
      <c r="C69" s="24" t="s">
        <v>35</v>
      </c>
      <c r="D69" s="25">
        <v>1</v>
      </c>
    </row>
    <row r="70" spans="1:4" s="17" customFormat="1" ht="15.75" thickBot="1">
      <c r="A70" s="42" t="s">
        <v>47</v>
      </c>
      <c r="B70" s="25">
        <v>1117.43</v>
      </c>
      <c r="C70" s="24" t="s">
        <v>38</v>
      </c>
      <c r="D70" s="25">
        <v>1</v>
      </c>
    </row>
    <row r="71" spans="1:4" s="17" customFormat="1" ht="15.75" thickBot="1">
      <c r="A71" s="42" t="s">
        <v>81</v>
      </c>
      <c r="B71" s="25">
        <v>8653.0499999999993</v>
      </c>
      <c r="C71" s="24" t="s">
        <v>33</v>
      </c>
      <c r="D71" s="25">
        <v>15</v>
      </c>
    </row>
    <row r="72" spans="1:4" s="17" customFormat="1" ht="15.75" thickBot="1">
      <c r="A72" s="42" t="s">
        <v>43</v>
      </c>
      <c r="B72" s="25">
        <v>491.52</v>
      </c>
      <c r="C72" s="24" t="s">
        <v>44</v>
      </c>
      <c r="D72" s="25">
        <v>1</v>
      </c>
    </row>
    <row r="73" spans="1:4" s="17" customFormat="1" ht="15.75" thickBot="1">
      <c r="A73" s="42" t="s">
        <v>67</v>
      </c>
      <c r="B73" s="25">
        <v>5191.83</v>
      </c>
      <c r="C73" s="24" t="s">
        <v>32</v>
      </c>
      <c r="D73" s="25">
        <v>9</v>
      </c>
    </row>
    <row r="74" spans="1:4" s="17" customFormat="1" ht="15.75" thickBot="1">
      <c r="A74" s="42" t="s">
        <v>68</v>
      </c>
      <c r="B74" s="25">
        <v>367.62</v>
      </c>
      <c r="C74" s="24" t="s">
        <v>38</v>
      </c>
      <c r="D74" s="25">
        <v>1</v>
      </c>
    </row>
    <row r="75" spans="1:4" s="17" customFormat="1" ht="15.75" thickBot="1">
      <c r="A75" s="42" t="s">
        <v>45</v>
      </c>
      <c r="B75" s="25">
        <v>5077</v>
      </c>
      <c r="C75" s="24" t="s">
        <v>32</v>
      </c>
      <c r="D75" s="25">
        <v>1</v>
      </c>
    </row>
    <row r="76" spans="1:4" s="17" customFormat="1" ht="15.75" thickBot="1">
      <c r="A76" s="42" t="s">
        <v>29</v>
      </c>
      <c r="B76" s="25">
        <v>7372.95</v>
      </c>
      <c r="C76" s="24" t="s">
        <v>30</v>
      </c>
      <c r="D76" s="25">
        <v>13</v>
      </c>
    </row>
    <row r="77" spans="1:4" s="17" customFormat="1" ht="15.75" thickBot="1">
      <c r="A77" s="42" t="s">
        <v>29</v>
      </c>
      <c r="B77" s="25">
        <v>6238.65</v>
      </c>
      <c r="C77" s="24" t="s">
        <v>30</v>
      </c>
      <c r="D77" s="25">
        <v>11</v>
      </c>
    </row>
    <row r="78" spans="1:4" s="17" customFormat="1" ht="15.75" thickBot="1">
      <c r="A78" s="42" t="s">
        <v>72</v>
      </c>
      <c r="B78" s="25">
        <v>1117</v>
      </c>
      <c r="C78" s="24" t="s">
        <v>38</v>
      </c>
      <c r="D78" s="25">
        <v>1</v>
      </c>
    </row>
    <row r="79" spans="1:4" s="17" customFormat="1" ht="15.75" thickBot="1">
      <c r="A79" s="42" t="s">
        <v>74</v>
      </c>
      <c r="B79" s="25">
        <v>8263.26</v>
      </c>
      <c r="C79" s="24" t="s">
        <v>38</v>
      </c>
      <c r="D79" s="25">
        <v>2</v>
      </c>
    </row>
    <row r="80" spans="1:4" s="17" customFormat="1" ht="15.75" thickBot="1">
      <c r="A80" s="42" t="s">
        <v>75</v>
      </c>
      <c r="B80" s="25">
        <v>1888.49</v>
      </c>
      <c r="C80" s="24" t="s">
        <v>76</v>
      </c>
      <c r="D80" s="25">
        <v>1</v>
      </c>
    </row>
    <row r="81" spans="1:4" s="17" customFormat="1" ht="15.75" thickBot="1">
      <c r="A81" s="42" t="s">
        <v>88</v>
      </c>
      <c r="B81" s="25">
        <v>2641.12</v>
      </c>
      <c r="C81" s="24" t="s">
        <v>89</v>
      </c>
      <c r="D81" s="25">
        <v>1</v>
      </c>
    </row>
    <row r="82" spans="1:4" s="17" customFormat="1" ht="15.75" thickBot="1">
      <c r="A82" s="42" t="s">
        <v>90</v>
      </c>
      <c r="B82" s="25">
        <v>2419.12</v>
      </c>
      <c r="C82" s="24" t="s">
        <v>38</v>
      </c>
      <c r="D82" s="25">
        <v>1</v>
      </c>
    </row>
    <row r="83" spans="1:4" s="17" customFormat="1" ht="15.75" thickBot="1">
      <c r="A83" s="42" t="s">
        <v>91</v>
      </c>
      <c r="B83" s="25">
        <v>847.16</v>
      </c>
      <c r="C83" s="24" t="s">
        <v>38</v>
      </c>
      <c r="D83" s="25">
        <v>1</v>
      </c>
    </row>
    <row r="84" spans="1:4" s="17" customFormat="1" ht="15.75" thickBot="1">
      <c r="A84" s="42" t="s">
        <v>50</v>
      </c>
      <c r="B84" s="25">
        <v>410.74</v>
      </c>
      <c r="C84" s="24" t="s">
        <v>38</v>
      </c>
      <c r="D84" s="25">
        <v>2</v>
      </c>
    </row>
    <row r="85" spans="1:4" s="17" customFormat="1" ht="15.75" thickBot="1">
      <c r="A85" s="42" t="s">
        <v>119</v>
      </c>
      <c r="B85" s="25">
        <v>44401.77</v>
      </c>
      <c r="C85" s="24" t="s">
        <v>60</v>
      </c>
      <c r="D85" s="25">
        <v>31.5</v>
      </c>
    </row>
    <row r="86" spans="1:4" s="17" customFormat="1" ht="15.75" thickBot="1">
      <c r="A86" s="42" t="s">
        <v>120</v>
      </c>
      <c r="B86" s="25">
        <v>1953.93</v>
      </c>
      <c r="C86" s="24" t="s">
        <v>54</v>
      </c>
      <c r="D86" s="25">
        <v>1</v>
      </c>
    </row>
    <row r="87" spans="1:4" s="17" customFormat="1" ht="15.75" thickBot="1">
      <c r="A87" s="42" t="s">
        <v>121</v>
      </c>
      <c r="B87" s="25">
        <v>9477.5</v>
      </c>
      <c r="C87" s="24" t="s">
        <v>38</v>
      </c>
      <c r="D87" s="25">
        <v>1</v>
      </c>
    </row>
    <row r="88" spans="1:4" s="17" customFormat="1" ht="15.75" thickBot="1">
      <c r="A88" s="42" t="s">
        <v>55</v>
      </c>
      <c r="B88" s="25">
        <v>319.55</v>
      </c>
      <c r="C88" s="24" t="s">
        <v>33</v>
      </c>
      <c r="D88" s="25">
        <v>1</v>
      </c>
    </row>
    <row r="89" spans="1:4" s="17" customFormat="1" ht="15.75" thickBot="1">
      <c r="A89" s="42" t="s">
        <v>112</v>
      </c>
      <c r="B89" s="25">
        <v>4004.84</v>
      </c>
      <c r="C89" s="24" t="s">
        <v>32</v>
      </c>
      <c r="D89" s="25">
        <v>2</v>
      </c>
    </row>
    <row r="90" spans="1:4" s="17" customFormat="1" ht="15.75" thickBot="1">
      <c r="A90" s="42" t="s">
        <v>112</v>
      </c>
      <c r="B90" s="25">
        <v>2002.42</v>
      </c>
      <c r="C90" s="24" t="s">
        <v>32</v>
      </c>
      <c r="D90" s="25">
        <v>1</v>
      </c>
    </row>
    <row r="91" spans="1:4" s="17" customFormat="1" ht="15.75" thickBot="1">
      <c r="A91" s="42" t="s">
        <v>108</v>
      </c>
      <c r="B91" s="25">
        <v>913.6</v>
      </c>
      <c r="C91" s="24" t="s">
        <v>38</v>
      </c>
      <c r="D91" s="25">
        <v>1</v>
      </c>
    </row>
    <row r="92" spans="1:4" s="17" customFormat="1" ht="15.75" thickBot="1">
      <c r="A92" s="42" t="s">
        <v>130</v>
      </c>
      <c r="B92" s="25">
        <v>4664.8900000000003</v>
      </c>
      <c r="C92" s="24" t="s">
        <v>131</v>
      </c>
      <c r="D92" s="25">
        <v>1</v>
      </c>
    </row>
    <row r="93" spans="1:4" s="17" customFormat="1" ht="15.75" thickBot="1">
      <c r="A93" s="42" t="s">
        <v>132</v>
      </c>
      <c r="B93" s="25">
        <v>906.39</v>
      </c>
      <c r="C93" s="24" t="s">
        <v>38</v>
      </c>
      <c r="D93" s="25">
        <v>1</v>
      </c>
    </row>
    <row r="94" spans="1:4" s="17" customFormat="1" ht="15.75" thickBot="1">
      <c r="A94" s="42" t="s">
        <v>133</v>
      </c>
      <c r="B94" s="25">
        <v>19288.560000000001</v>
      </c>
      <c r="C94" s="24" t="s">
        <v>33</v>
      </c>
      <c r="D94" s="25">
        <v>8</v>
      </c>
    </row>
    <row r="95" spans="1:4" s="17" customFormat="1" ht="15.75" thickBot="1">
      <c r="A95" s="42" t="s">
        <v>111</v>
      </c>
      <c r="B95" s="25">
        <v>3481.05</v>
      </c>
      <c r="C95" s="24" t="s">
        <v>33</v>
      </c>
      <c r="D95" s="25">
        <v>3</v>
      </c>
    </row>
    <row r="96" spans="1:4" s="17" customFormat="1" ht="15.75" thickBot="1">
      <c r="A96" s="42" t="s">
        <v>127</v>
      </c>
      <c r="B96" s="25">
        <v>7531.6</v>
      </c>
      <c r="C96" s="24" t="s">
        <v>38</v>
      </c>
      <c r="D96" s="25">
        <v>8</v>
      </c>
    </row>
    <row r="97" spans="1:4" s="17" customFormat="1" ht="15.75" thickBot="1">
      <c r="A97" s="42" t="s">
        <v>128</v>
      </c>
      <c r="B97" s="25">
        <v>3777.7</v>
      </c>
      <c r="C97" s="24" t="s">
        <v>38</v>
      </c>
      <c r="D97" s="25">
        <v>2</v>
      </c>
    </row>
    <row r="98" spans="1:4" s="3" customFormat="1" ht="28.5" outlineLevel="2">
      <c r="A98" s="41" t="s">
        <v>15</v>
      </c>
      <c r="B98" s="19">
        <v>0</v>
      </c>
      <c r="C98" s="12"/>
      <c r="D98" s="12"/>
    </row>
    <row r="99" spans="1:4" ht="28.5">
      <c r="A99" s="41" t="s">
        <v>16</v>
      </c>
      <c r="B99" s="18">
        <v>0</v>
      </c>
      <c r="C99" s="10"/>
      <c r="D99" s="8"/>
    </row>
    <row r="100" spans="1:4" ht="28.5">
      <c r="A100" s="41" t="s">
        <v>17</v>
      </c>
      <c r="B100" s="18">
        <v>0</v>
      </c>
      <c r="C100" s="10"/>
      <c r="D100" s="8"/>
    </row>
    <row r="101" spans="1:4" ht="29.25" thickBot="1">
      <c r="A101" s="41" t="s">
        <v>18</v>
      </c>
      <c r="B101" s="18">
        <f>B102+B103+B104+B105</f>
        <v>16487.22</v>
      </c>
      <c r="C101" s="10"/>
      <c r="D101" s="8"/>
    </row>
    <row r="102" spans="1:4" s="17" customFormat="1" ht="15.75" thickBot="1">
      <c r="A102" s="42" t="s">
        <v>113</v>
      </c>
      <c r="B102" s="25">
        <v>551.84</v>
      </c>
      <c r="C102" s="24" t="s">
        <v>31</v>
      </c>
      <c r="D102" s="25">
        <v>2</v>
      </c>
    </row>
    <row r="103" spans="1:4" s="17" customFormat="1" ht="15.75" thickBot="1">
      <c r="A103" s="42" t="s">
        <v>114</v>
      </c>
      <c r="B103" s="25">
        <v>974.73</v>
      </c>
      <c r="C103" s="24" t="s">
        <v>38</v>
      </c>
      <c r="D103" s="25">
        <v>3</v>
      </c>
    </row>
    <row r="104" spans="1:4" s="17" customFormat="1" ht="15.75" thickBot="1">
      <c r="A104" s="42" t="s">
        <v>49</v>
      </c>
      <c r="B104" s="25">
        <v>12823.41</v>
      </c>
      <c r="C104" s="24" t="s">
        <v>38</v>
      </c>
      <c r="D104" s="25">
        <v>3</v>
      </c>
    </row>
    <row r="105" spans="1:4" s="17" customFormat="1" ht="15.75" thickBot="1">
      <c r="A105" s="42" t="s">
        <v>49</v>
      </c>
      <c r="B105" s="25">
        <v>2137.2399999999998</v>
      </c>
      <c r="C105" s="24" t="s">
        <v>38</v>
      </c>
      <c r="D105" s="25">
        <v>0.5</v>
      </c>
    </row>
    <row r="106" spans="1:4" ht="28.5">
      <c r="A106" s="41" t="s">
        <v>19</v>
      </c>
      <c r="B106" s="18">
        <v>0</v>
      </c>
      <c r="C106" s="10"/>
      <c r="D106" s="8"/>
    </row>
    <row r="107" spans="1:4" ht="29.25" thickBot="1">
      <c r="A107" s="41" t="s">
        <v>20</v>
      </c>
      <c r="B107" s="18">
        <f>SUM(B108:B109)</f>
        <v>63987.55</v>
      </c>
      <c r="C107" s="10"/>
      <c r="D107" s="8"/>
    </row>
    <row r="108" spans="1:4" s="17" customFormat="1" ht="15.75" thickBot="1">
      <c r="A108" s="42" t="s">
        <v>99</v>
      </c>
      <c r="B108" s="25">
        <v>31213.439999999999</v>
      </c>
      <c r="C108" s="24" t="s">
        <v>31</v>
      </c>
      <c r="D108" s="25">
        <v>32514</v>
      </c>
    </row>
    <row r="109" spans="1:4" s="17" customFormat="1" ht="15.75" thickBot="1">
      <c r="A109" s="42" t="s">
        <v>100</v>
      </c>
      <c r="B109" s="25">
        <v>32774.11</v>
      </c>
      <c r="C109" s="24" t="s">
        <v>31</v>
      </c>
      <c r="D109" s="25">
        <v>32514</v>
      </c>
    </row>
    <row r="110" spans="1:4" ht="43.5" thickBot="1">
      <c r="A110" s="41" t="s">
        <v>21</v>
      </c>
      <c r="B110" s="18">
        <f>B111+B112+B113+B114</f>
        <v>17791.13</v>
      </c>
      <c r="C110" s="10"/>
      <c r="D110" s="8"/>
    </row>
    <row r="111" spans="1:4" s="17" customFormat="1" ht="15.75" thickBot="1">
      <c r="A111" s="42" t="s">
        <v>63</v>
      </c>
      <c r="B111" s="25">
        <v>2430.2399999999998</v>
      </c>
      <c r="C111" s="24" t="s">
        <v>31</v>
      </c>
      <c r="D111" s="25">
        <v>1464</v>
      </c>
    </row>
    <row r="112" spans="1:4" s="17" customFormat="1" ht="15.75" thickBot="1">
      <c r="A112" s="42" t="s">
        <v>64</v>
      </c>
      <c r="B112" s="25">
        <v>4393.2</v>
      </c>
      <c r="C112" s="24" t="s">
        <v>31</v>
      </c>
      <c r="D112" s="25">
        <v>1464.4</v>
      </c>
    </row>
    <row r="113" spans="1:6" s="17" customFormat="1" ht="15.75" thickBot="1">
      <c r="A113" s="42" t="s">
        <v>65</v>
      </c>
      <c r="B113" s="25">
        <v>2430.2399999999998</v>
      </c>
      <c r="C113" s="24" t="s">
        <v>31</v>
      </c>
      <c r="D113" s="25">
        <v>1464</v>
      </c>
    </row>
    <row r="114" spans="1:6" s="17" customFormat="1" ht="15.75" thickBot="1">
      <c r="A114" s="42" t="s">
        <v>66</v>
      </c>
      <c r="B114" s="25">
        <v>8537.4500000000007</v>
      </c>
      <c r="C114" s="24" t="s">
        <v>31</v>
      </c>
      <c r="D114" s="25">
        <v>1464.4</v>
      </c>
    </row>
    <row r="115" spans="1:6" ht="57.75" thickBot="1">
      <c r="A115" s="41" t="s">
        <v>22</v>
      </c>
      <c r="B115" s="18">
        <f>SUM(B116:B124)</f>
        <v>198381.93</v>
      </c>
      <c r="C115" s="10"/>
      <c r="D115" s="8"/>
    </row>
    <row r="116" spans="1:6" s="17" customFormat="1" ht="15.75" thickBot="1">
      <c r="A116" s="42" t="s">
        <v>103</v>
      </c>
      <c r="B116" s="25">
        <v>502.94</v>
      </c>
      <c r="C116" s="24" t="s">
        <v>38</v>
      </c>
      <c r="D116" s="25">
        <v>1</v>
      </c>
    </row>
    <row r="117" spans="1:6" s="17" customFormat="1" ht="15.75" thickBot="1">
      <c r="A117" s="42" t="s">
        <v>104</v>
      </c>
      <c r="B117" s="25">
        <v>89413.5</v>
      </c>
      <c r="C117" s="24" t="s">
        <v>31</v>
      </c>
      <c r="D117" s="25">
        <v>32514</v>
      </c>
    </row>
    <row r="118" spans="1:6" s="17" customFormat="1" ht="15.75" thickBot="1">
      <c r="A118" s="42" t="s">
        <v>105</v>
      </c>
      <c r="B118" s="25">
        <v>98062.2</v>
      </c>
      <c r="C118" s="24" t="s">
        <v>31</v>
      </c>
      <c r="D118" s="25">
        <v>32514</v>
      </c>
    </row>
    <row r="119" spans="1:6" s="17" customFormat="1" ht="15.75" thickBot="1">
      <c r="A119" s="42" t="s">
        <v>85</v>
      </c>
      <c r="B119" s="25">
        <v>825.41</v>
      </c>
      <c r="C119" s="24" t="s">
        <v>38</v>
      </c>
      <c r="D119" s="25">
        <v>1</v>
      </c>
    </row>
    <row r="120" spans="1:6" s="17" customFormat="1" ht="15.75" thickBot="1">
      <c r="A120" s="42" t="s">
        <v>86</v>
      </c>
      <c r="B120" s="25">
        <v>825.41</v>
      </c>
      <c r="C120" s="24" t="s">
        <v>38</v>
      </c>
      <c r="D120" s="25">
        <v>1</v>
      </c>
    </row>
    <row r="121" spans="1:6" s="17" customFormat="1" ht="15.75" thickBot="1">
      <c r="A121" s="42" t="s">
        <v>77</v>
      </c>
      <c r="B121" s="25">
        <v>552.74</v>
      </c>
      <c r="C121" s="24" t="s">
        <v>31</v>
      </c>
      <c r="D121" s="25">
        <v>32514</v>
      </c>
    </row>
    <row r="122" spans="1:6" s="17" customFormat="1" ht="15.75" thickBot="1">
      <c r="A122" s="42" t="s">
        <v>78</v>
      </c>
      <c r="B122" s="25">
        <v>552.74</v>
      </c>
      <c r="C122" s="24" t="s">
        <v>31</v>
      </c>
      <c r="D122" s="25">
        <v>32514</v>
      </c>
    </row>
    <row r="123" spans="1:6" s="17" customFormat="1" ht="15.75" thickBot="1">
      <c r="A123" s="42" t="s">
        <v>82</v>
      </c>
      <c r="B123" s="25">
        <v>6504.16</v>
      </c>
      <c r="C123" s="24" t="s">
        <v>38</v>
      </c>
      <c r="D123" s="25">
        <v>212</v>
      </c>
    </row>
    <row r="124" spans="1:6" s="17" customFormat="1" ht="15.75" thickBot="1">
      <c r="A124" s="42" t="s">
        <v>110</v>
      </c>
      <c r="B124" s="25">
        <v>1142.83</v>
      </c>
      <c r="C124" s="24" t="s">
        <v>38</v>
      </c>
      <c r="D124" s="25">
        <v>1</v>
      </c>
    </row>
    <row r="125" spans="1:6">
      <c r="A125" s="41" t="s">
        <v>23</v>
      </c>
      <c r="B125" s="18">
        <f>B126+B127</f>
        <v>37243.679999999993</v>
      </c>
      <c r="C125" s="10"/>
      <c r="D125" s="8"/>
    </row>
    <row r="126" spans="1:6" ht="45">
      <c r="A126" s="43" t="s">
        <v>4</v>
      </c>
      <c r="B126" s="20">
        <f>D126*12*5</f>
        <v>7080</v>
      </c>
      <c r="C126" s="10" t="s">
        <v>3</v>
      </c>
      <c r="D126" s="10">
        <v>118</v>
      </c>
    </row>
    <row r="127" spans="1:6">
      <c r="A127" s="43" t="s">
        <v>144</v>
      </c>
      <c r="B127" s="20">
        <v>30163.679999999997</v>
      </c>
      <c r="C127" s="10"/>
      <c r="D127" s="10"/>
    </row>
    <row r="128" spans="1:6">
      <c r="A128" s="41" t="s">
        <v>141</v>
      </c>
      <c r="B128" s="21">
        <f>B115+B110+B107+B101+B100+B99+B98+B60+B34+B27+B25+B22+B19</f>
        <v>1089964.94</v>
      </c>
      <c r="C128" s="13" t="s">
        <v>24</v>
      </c>
      <c r="D128" s="8"/>
      <c r="E128" s="4"/>
      <c r="F128" s="27"/>
    </row>
    <row r="129" spans="1:5">
      <c r="A129" s="41" t="s">
        <v>142</v>
      </c>
      <c r="B129" s="18">
        <f>B128*1.2+B125</f>
        <v>1345201.6079999998</v>
      </c>
      <c r="C129" s="13" t="s">
        <v>24</v>
      </c>
      <c r="D129" s="8"/>
      <c r="E129" s="4"/>
    </row>
    <row r="130" spans="1:5">
      <c r="A130" s="41" t="s">
        <v>143</v>
      </c>
      <c r="B130" s="18">
        <f>B4+B6+B9-B129</f>
        <v>2297750.0160000008</v>
      </c>
      <c r="C130" s="13" t="s">
        <v>24</v>
      </c>
      <c r="D130" s="8"/>
    </row>
  </sheetData>
  <mergeCells count="4">
    <mergeCell ref="A1:D1"/>
    <mergeCell ref="A18:D18"/>
    <mergeCell ref="B2:D2"/>
    <mergeCell ref="A5:D5"/>
  </mergeCells>
  <hyperlinks>
    <hyperlink ref="C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ленина 24</vt:lpstr>
      <vt:lpstr>'ленина 24'!Область_печати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2021-04-19T06:32:09Z</cp:lastPrinted>
  <dcterms:created xsi:type="dcterms:W3CDTF">2016-03-18T02:51:51Z</dcterms:created>
  <dcterms:modified xsi:type="dcterms:W3CDTF">2022-02-16T07:16:50Z</dcterms:modified>
</cp:coreProperties>
</file>