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5855" windowHeight="10680"/>
  </bookViews>
  <sheets>
    <sheet name="Белорусская, д. 46" sheetId="1" r:id="rId1"/>
  </sheets>
  <externalReferences>
    <externalReference r:id="rId2"/>
  </externalReferences>
  <definedNames>
    <definedName name="_xlnm.Print_Area" localSheetId="0">'Белорусская, д. 46'!$A$1:$D$134</definedName>
  </definedNames>
  <calcPr calcId="125725"/>
</workbook>
</file>

<file path=xl/calcChain.xml><?xml version="1.0" encoding="utf-8"?>
<calcChain xmlns="http://schemas.openxmlformats.org/spreadsheetml/2006/main">
  <c r="B100" i="1"/>
  <c r="B13"/>
  <c r="B16"/>
  <c r="B21"/>
  <c r="B28"/>
  <c r="B53"/>
  <c r="B113"/>
  <c r="B105"/>
  <c r="B108"/>
  <c r="B111"/>
  <c r="B6" l="1"/>
  <c r="B131"/>
  <c r="B19" l="1"/>
  <c r="B8" l="1"/>
  <c r="B130"/>
  <c r="B129" s="1"/>
  <c r="B10"/>
  <c r="B9" s="1"/>
  <c r="B11" l="1"/>
  <c r="B132" l="1"/>
  <c r="B133" l="1"/>
  <c r="B134" s="1"/>
</calcChain>
</file>

<file path=xl/sharedStrings.xml><?xml version="1.0" encoding="utf-8"?>
<sst xmlns="http://schemas.openxmlformats.org/spreadsheetml/2006/main" count="264" uniqueCount="151">
  <si>
    <t>Ед.изм.</t>
  </si>
  <si>
    <t>Количество работ (ед.)</t>
  </si>
  <si>
    <t>Наименование работ (услуг)</t>
  </si>
  <si>
    <t>сантехника</t>
  </si>
  <si>
    <t>м2</t>
  </si>
  <si>
    <t>м</t>
  </si>
  <si>
    <t>кол-во показаний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</si>
  <si>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</si>
  <si>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</si>
  <si>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</si>
  <si>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</si>
  <si>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1.Работы (услуги) по управлению многоквартирным домом</t>
  </si>
  <si>
    <t>2.Работы по содержанию помещений, входящих в состав общего имущества в многоквартирном доме</t>
  </si>
  <si>
    <t>3.Работы по обеспечению вывоза твердых бытовых отходов</t>
  </si>
  <si>
    <t>4.Коммунальные услуги по содержанию помещений, входящих в состав общего имущества в многоквартирном доме</t>
  </si>
  <si>
    <t>5.Работы по содержанию и ремонту конструктивных элементов (несущих конструкций и ненесущих конструкций) многоквартирных домов</t>
  </si>
  <si>
    <t>6.Работы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</si>
  <si>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Закрытие и открытие стояков</t>
  </si>
  <si>
    <t>1 стояк</t>
  </si>
  <si>
    <t>7.Работы по содержанию и ремонту мусоропроводов в многоквартирном доме</t>
  </si>
  <si>
    <t>8.Работы по содержанию и ремонту лифта (лифтов) в многоквартирном доме</t>
  </si>
  <si>
    <t>9.Работы по обеспечению требований пожарной безопасности</t>
  </si>
  <si>
    <t>10.Работы по содержанию и ремонту систем дымоудаления и вентиляции</t>
  </si>
  <si>
    <t>11.Работы по содержанию и ремонту систем внутридомового газового оборудования</t>
  </si>
  <si>
    <t>12.Обеспечение устранения аварий на внутридомовых инженерных системах в многоквартирном доме</t>
  </si>
  <si>
    <t>13.Проведение дератизации и дезинсекции помещений, входящих в состав общего имущества в многоквартирном доме</t>
  </si>
  <si>
    <t>14.Работы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</si>
  <si>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15.Прочая работа (услуга)</t>
  </si>
  <si>
    <t xml:space="preserve">Годовая фактическая стоимость работ (услуг) </t>
  </si>
  <si>
    <t>осмотр подвала</t>
  </si>
  <si>
    <t>Ремонт шиферной кровли</t>
  </si>
  <si>
    <t>Адрес: ул. Белорусская, д. 46</t>
  </si>
  <si>
    <t>Старшие по дому</t>
  </si>
  <si>
    <t>Доходы по дому:</t>
  </si>
  <si>
    <t>Расходы по снятию показаний с ИПУ по электроэнергии</t>
  </si>
  <si>
    <t>Выезд а/машины по заявке</t>
  </si>
  <si>
    <t>выезд</t>
  </si>
  <si>
    <t>шт.</t>
  </si>
  <si>
    <t>узел</t>
  </si>
  <si>
    <t>1 дом</t>
  </si>
  <si>
    <t>Смена вентиля до 20 мм</t>
  </si>
  <si>
    <t>Смена труб ГВС и ХВС д.32</t>
  </si>
  <si>
    <t>Смена труб ХВС и ГВС д.20</t>
  </si>
  <si>
    <t>руб.</t>
  </si>
  <si>
    <t>Замена сборок д.15 с устр-м сбросника на вод-х трубах с прим.сварочн.р</t>
  </si>
  <si>
    <t>Замена сборок д.20 с устр-м сбросника на водогаз-х трубах с прим.свар.</t>
  </si>
  <si>
    <t>Монтаж освещения над под-м с точкой подк.от тамб-го осв.(свет.на движе</t>
  </si>
  <si>
    <t>1подъезд</t>
  </si>
  <si>
    <t>Осмотр подвала</t>
  </si>
  <si>
    <t>Отключение отопления</t>
  </si>
  <si>
    <t>Очистка канализационной сети</t>
  </si>
  <si>
    <t>Прокладка электрокабеля АВВГ 2*2,5 мм2</t>
  </si>
  <si>
    <t>Прочистка внутренней канализационной сети</t>
  </si>
  <si>
    <t>1м</t>
  </si>
  <si>
    <t>Сброс воздуха со стояков отопления с использованием а/м газель</t>
  </si>
  <si>
    <t>Смена резьб (для всех диаметров) с применением газосварочных работ</t>
  </si>
  <si>
    <t>Смена труб из водогазопроводных труб д.20 с производством сварочных ра</t>
  </si>
  <si>
    <t>шт</t>
  </si>
  <si>
    <t>Устройство примыканий из оц-ой кровельной стали с выст-им элемен.вентш</t>
  </si>
  <si>
    <t>смена труб ГВС  и ХВС д.20 ПП</t>
  </si>
  <si>
    <t>дом</t>
  </si>
  <si>
    <t>Гор. вода потр.при содер.общего имущ-ва  в МКД 3,4 кв.2021г. 1-5эт.К=0</t>
  </si>
  <si>
    <t>Гор.вода потр.при содер.общего имущ-ва в МКД 1,2 кв.2021г. 1-5 эт.К=0,</t>
  </si>
  <si>
    <t>Хол.вода потр.при содер.общ.имущ. в МКД 1,2 кв.2021г.1-5эт.К=0,8</t>
  </si>
  <si>
    <t>Хол.вода потр.при содер.общ.имущ. в МКД 3,4 кв.2021г.1-5эт.К=0,6;0,8</t>
  </si>
  <si>
    <t>Электрическая энергия потр.при содержании общего имущ. МКД 1,2 кв.2021</t>
  </si>
  <si>
    <t>Электрическая энергия потр.при содержании общего имущ. МКД 3,4 кв.2021</t>
  </si>
  <si>
    <t>Содержание ДРС 1,2 кв. 2021 г. коэф.0,8;0,85;0,9;1</t>
  </si>
  <si>
    <t>Содержание ДРС 3,4 кв. 2021 г. коэф.0,8;0,85;0,9;1</t>
  </si>
  <si>
    <t>Тех.обслуживание ГО К=0,6;0,8;0,85;0,9;1 (1,2 кв. 2021 г.)</t>
  </si>
  <si>
    <t>Тех.обслуживание ГО К=0,6;0,8;0,85;0,9;1 (3,4 кв. 2021 г.)</t>
  </si>
  <si>
    <t>Уборка МОП 1,2 кв. 2021 г. К=0,8</t>
  </si>
  <si>
    <t>Уборка МОП 3,4 кв. 2021 г. К=0,8</t>
  </si>
  <si>
    <t>Управление жилым фондом 1,2 кв. 2021г. К=0,6;0,8;0,85;0,9;1</t>
  </si>
  <si>
    <t>Управление жилым фондом 3,4 кв. 2021г. К=0,6;0,8;0,85;0,9;1</t>
  </si>
  <si>
    <t>Дезинсекция Дезснабсервис</t>
  </si>
  <si>
    <t>Дезинсекция Портал 75</t>
  </si>
  <si>
    <t>Дератизация Дезснабсервис</t>
  </si>
  <si>
    <t>Дератизация Портал 75</t>
  </si>
  <si>
    <t>Валка деревьев с использованием а/вышки</t>
  </si>
  <si>
    <t>Засыпка ям, промоин в асфальтовом покрытии придомовых территорий отсев</t>
  </si>
  <si>
    <t>м3</t>
  </si>
  <si>
    <t>Изготовление скамьи</t>
  </si>
  <si>
    <t>Краска</t>
  </si>
  <si>
    <t>кг</t>
  </si>
  <si>
    <t>Санитарная обрезка сухих вершин и веток деревьев с исп-ем автовышки</t>
  </si>
  <si>
    <t>Удаление стволов деревьев произростающих к придом. террит. ж/д</t>
  </si>
  <si>
    <t>Установка скамеек в деревянном исполнении</t>
  </si>
  <si>
    <t>завоз песка в песочницу с предварительной их очисткой от старого</t>
  </si>
  <si>
    <t>Уборка придомовой территории 1,2 кв. 2021 г. К=0,6;0,8</t>
  </si>
  <si>
    <t>Уборка придомовой территории 3,4 кв. 2021 г. К=0,6;0,8</t>
  </si>
  <si>
    <t>Восстановление крепления конструктивных элементов</t>
  </si>
  <si>
    <t>Вывод канализ. стояка с чердачного помещения на кровлю  труб ППР, д.11</t>
  </si>
  <si>
    <t>стояк</t>
  </si>
  <si>
    <t>Демонтаж непригодных электроприборов</t>
  </si>
  <si>
    <t>Замена электровыключателей</t>
  </si>
  <si>
    <t>Замена электропатрона с материалом</t>
  </si>
  <si>
    <t>Изготовление и установка информационной доски размером 0,9*0,7 м</t>
  </si>
  <si>
    <t>Монтаж освещения над под-м с точкой подкл.от тамб-го осв.(прож.с фото-</t>
  </si>
  <si>
    <t>Осмотр кровли с мелким ремонтом</t>
  </si>
  <si>
    <t>Осмотр крыши</t>
  </si>
  <si>
    <t>Очистка технического люка от бытового мусора</t>
  </si>
  <si>
    <t>Протяжка контактов на электроприборах</t>
  </si>
  <si>
    <t>Ремонт межпанельных швов с исп. автовышки</t>
  </si>
  <si>
    <t>Ремонт межпанельных швов, ул. Белорусская, д.46</t>
  </si>
  <si>
    <t>Ремонт тамбурной двери</t>
  </si>
  <si>
    <t>Установка пластиковых окон в подъезд, Белорусская, 46 п.3</t>
  </si>
  <si>
    <t>Устройство бетонного выравнивающего слоя толщиной до 50 мм</t>
  </si>
  <si>
    <t>Устройство конька из кровельного оцин.железа</t>
  </si>
  <si>
    <t>замена электрической лампы накаливания</t>
  </si>
  <si>
    <t>исполнение заявок не связанных с ремонтом</t>
  </si>
  <si>
    <t>установка металлических урн</t>
  </si>
  <si>
    <t>установка светильника с датчиком на движение</t>
  </si>
  <si>
    <t>Организация мест накоп.ртуть сод-х ламп 1,2 кв. 2021г. К=0,6;0,8;0,85;</t>
  </si>
  <si>
    <t>Организация мест накоп.ртуть сод-х ламп 3,4 кв. 2021г. К=0,6;0,8;0,85;</t>
  </si>
  <si>
    <t>Ремонт детской площадки</t>
  </si>
  <si>
    <t>площадка</t>
  </si>
  <si>
    <t>Вывод трубопровода горячего водоснабжения в подъезд</t>
  </si>
  <si>
    <t>Закрытие задвижек,отк-е сбросников перед опр-кой,от-е задвиж после опр</t>
  </si>
  <si>
    <t>Закрытие/открытие стояков водоснабжения с использованием  а/м газель</t>
  </si>
  <si>
    <t>Замена труб стояка ХВС</t>
  </si>
  <si>
    <t>Опрессовка тепловых узлов перед сдачей (проверочная)</t>
  </si>
  <si>
    <t>Опрессовка тепловых узлов после проведения ремонта</t>
  </si>
  <si>
    <t>Опрессовка тепловых узлов при сдаче</t>
  </si>
  <si>
    <t>Отогрев стояков с использованием а/м ИЖ</t>
  </si>
  <si>
    <t>Прочистка внутренней канализации</t>
  </si>
  <si>
    <t>Прочистка трубок секций водоподогревателя</t>
  </si>
  <si>
    <t>водоподо</t>
  </si>
  <si>
    <t>Регулировка теплоносителя</t>
  </si>
  <si>
    <t>Ремонт ВРУ</t>
  </si>
  <si>
    <t>Ремонт вентелей до 32 д.</t>
  </si>
  <si>
    <t>Ремонт тепловых узлов, ул. Белорусская, 46</t>
  </si>
  <si>
    <t>Ремонт труб КНС</t>
  </si>
  <si>
    <t>Смена вентиля д.20 на внутридомовой системе отопления(со сваркой)</t>
  </si>
  <si>
    <t>Смена задвижек д.80</t>
  </si>
  <si>
    <t>Смена резьб всех диаметров с использованием сварки</t>
  </si>
  <si>
    <t>Смена труб из водогазопроводных труб д. 89 с проведение сварочных рабо</t>
  </si>
  <si>
    <t>Устранение свищей хомутами</t>
  </si>
  <si>
    <t>Утепление вентпродухов изовером</t>
  </si>
  <si>
    <t>Частичная теплоизоляция труб отопления</t>
  </si>
  <si>
    <t>замеры темпер. воздуха в квартире и подвале</t>
  </si>
  <si>
    <t>замер</t>
  </si>
  <si>
    <t>период: 01.01.2021-31.12.2021</t>
  </si>
  <si>
    <t>Начальное сальдо на 01.01.2021 г.</t>
  </si>
  <si>
    <t>Всего начислено за период с 01.01.2021 г. по 31.12.2021 г.</t>
  </si>
  <si>
    <t>Всего оплачено за период с 01.01.2021 г. по 31.12.2021 г.</t>
  </si>
  <si>
    <t>Дебиторская задолженность (переплата) на 31.12.2021 г.</t>
  </si>
  <si>
    <t>Всего доходов по дому за 2021 г.</t>
  </si>
  <si>
    <t>Всего расходов по дому за 2021 г.</t>
  </si>
  <si>
    <t>Всего расходов по дому с НДС за 2021 г.</t>
  </si>
  <si>
    <t>Конечное сальдо по дому на 31.12.2021 г.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</si>
</sst>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.00_-;\-* #,##0.00_-;_-* &quot;-&quot;??_-;_-@_-"/>
  </numFmts>
  <fonts count="30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0" applyNumberFormat="0" applyBorder="0" applyAlignment="0" applyProtection="0"/>
    <xf numFmtId="0" fontId="23" fillId="6" borderId="6" applyNumberFormat="0" applyAlignment="0" applyProtection="0"/>
    <xf numFmtId="0" fontId="24" fillId="2" borderId="6" applyNumberFormat="0" applyAlignment="0" applyProtection="0"/>
    <xf numFmtId="0" fontId="25" fillId="0" borderId="7" applyNumberFormat="0" applyFill="0" applyAlignment="0" applyProtection="0"/>
    <xf numFmtId="0" fontId="26" fillId="7" borderId="8" applyNumberFormat="0" applyAlignment="0" applyProtection="0"/>
    <xf numFmtId="0" fontId="27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28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29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2">
    <xf numFmtId="0" fontId="0" fillId="0" borderId="0" xfId="0"/>
    <xf numFmtId="0" fontId="2" fillId="0" borderId="0" xfId="0" applyFont="1" applyFill="1"/>
    <xf numFmtId="164" fontId="2" fillId="0" borderId="0" xfId="3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/>
    <xf numFmtId="0" fontId="2" fillId="0" borderId="0" xfId="0" applyFont="1" applyFill="1" applyAlignment="1">
      <alignment horizontal="left" vertical="center"/>
    </xf>
    <xf numFmtId="0" fontId="10" fillId="0" borderId="0" xfId="0" applyFont="1" applyFill="1"/>
    <xf numFmtId="164" fontId="2" fillId="0" borderId="0" xfId="3" applyFont="1" applyFill="1" applyAlignment="1">
      <alignment vertical="center"/>
    </xf>
    <xf numFmtId="0" fontId="11" fillId="0" borderId="0" xfId="0" applyFont="1" applyFill="1"/>
    <xf numFmtId="0" fontId="12" fillId="0" borderId="2" xfId="1" applyFont="1" applyFill="1" applyBorder="1" applyAlignment="1">
      <alignment horizontal="center" vertical="center"/>
    </xf>
    <xf numFmtId="164" fontId="12" fillId="0" borderId="2" xfId="3" applyFont="1" applyFill="1" applyBorder="1" applyAlignment="1">
      <alignment horizontal="center" vertical="center" wrapText="1"/>
    </xf>
    <xf numFmtId="0" fontId="5" fillId="0" borderId="2" xfId="2" applyFont="1" applyFill="1" applyBorder="1" applyAlignment="1" applyProtection="1">
      <alignment horizontal="center" vertical="center"/>
    </xf>
    <xf numFmtId="164" fontId="4" fillId="0" borderId="2" xfId="3" applyFont="1" applyFill="1" applyBorder="1" applyAlignment="1">
      <alignment horizontal="center" vertical="center"/>
    </xf>
    <xf numFmtId="0" fontId="12" fillId="0" borderId="2" xfId="1" applyFont="1" applyFill="1" applyBorder="1" applyAlignment="1">
      <alignment horizontal="left" vertical="center" wrapText="1"/>
    </xf>
    <xf numFmtId="0" fontId="12" fillId="0" borderId="2" xfId="1" applyFont="1" applyFill="1" applyBorder="1" applyAlignment="1">
      <alignment horizontal="left" vertical="center"/>
    </xf>
    <xf numFmtId="0" fontId="14" fillId="0" borderId="2" xfId="1" applyFont="1" applyFill="1" applyBorder="1" applyAlignment="1">
      <alignment horizontal="left" vertical="center"/>
    </xf>
    <xf numFmtId="164" fontId="15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164" fontId="4" fillId="0" borderId="2" xfId="3" applyFont="1" applyFill="1" applyBorder="1" applyAlignment="1">
      <alignment horizontal="center" vertical="center" wrapText="1"/>
    </xf>
    <xf numFmtId="4" fontId="6" fillId="0" borderId="2" xfId="3" applyNumberFormat="1" applyFont="1" applyFill="1" applyBorder="1" applyAlignment="1">
      <alignment horizontal="right" vertical="center"/>
    </xf>
    <xf numFmtId="4" fontId="6" fillId="0" borderId="2" xfId="3" applyNumberFormat="1" applyFont="1" applyFill="1" applyBorder="1" applyAlignment="1">
      <alignment horizontal="right"/>
    </xf>
    <xf numFmtId="4" fontId="8" fillId="0" borderId="2" xfId="3" applyNumberFormat="1" applyFont="1" applyFill="1" applyBorder="1" applyAlignment="1">
      <alignment horizontal="right" vertical="center"/>
    </xf>
    <xf numFmtId="4" fontId="12" fillId="0" borderId="2" xfId="3" applyNumberFormat="1" applyFont="1" applyFill="1" applyBorder="1" applyAlignment="1">
      <alignment horizontal="right" vertical="center" wrapText="1"/>
    </xf>
    <xf numFmtId="4" fontId="14" fillId="0" borderId="2" xfId="3" applyNumberFormat="1" applyFont="1" applyFill="1" applyBorder="1" applyAlignment="1">
      <alignment horizontal="right" vertical="center" wrapText="1"/>
    </xf>
    <xf numFmtId="0" fontId="0" fillId="0" borderId="0" xfId="0"/>
    <xf numFmtId="0" fontId="6" fillId="0" borderId="2" xfId="0" applyFont="1" applyFill="1" applyBorder="1" applyAlignment="1">
      <alignment horizontal="center" vertical="center"/>
    </xf>
    <xf numFmtId="49" fontId="0" fillId="0" borderId="11" xfId="0" applyNumberFormat="1" applyFill="1" applyBorder="1"/>
    <xf numFmtId="165" fontId="0" fillId="0" borderId="11" xfId="0" applyNumberFormat="1" applyFill="1" applyBorder="1"/>
    <xf numFmtId="0" fontId="6" fillId="0" borderId="2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64" fontId="2" fillId="0" borderId="2" xfId="3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</cellXfs>
  <cellStyles count="44">
    <cellStyle name="20% - Акцент1" xfId="21" builtinId="30" customBuiltin="1"/>
    <cellStyle name="20% - Акцент2" xfId="25" builtinId="34" customBuiltin="1"/>
    <cellStyle name="20% - Акцент3" xfId="29" builtinId="38" customBuiltin="1"/>
    <cellStyle name="20% - Акцент4" xfId="33" builtinId="42" customBuiltin="1"/>
    <cellStyle name="20% - Акцент5" xfId="37" builtinId="46" customBuiltin="1"/>
    <cellStyle name="20% - Акцент6" xfId="41" builtinId="50" customBuiltin="1"/>
    <cellStyle name="40% - Акцент1" xfId="22" builtinId="31" customBuiltin="1"/>
    <cellStyle name="40% - Акцент2" xfId="26" builtinId="35" customBuiltin="1"/>
    <cellStyle name="40% - Акцент3" xfId="30" builtinId="39" customBuiltin="1"/>
    <cellStyle name="40% - Акцент4" xfId="34" builtinId="43" customBuiltin="1"/>
    <cellStyle name="40% - Акцент5" xfId="38" builtinId="47" customBuiltin="1"/>
    <cellStyle name="40% - Акцент6" xfId="42" builtinId="51" customBuiltin="1"/>
    <cellStyle name="60% - Акцент1" xfId="23" builtinId="32" customBuiltin="1"/>
    <cellStyle name="60% - Акцент2" xfId="27" builtinId="36" customBuiltin="1"/>
    <cellStyle name="60% - Акцент3" xfId="31" builtinId="40" customBuiltin="1"/>
    <cellStyle name="60% - Акцент4" xfId="35" builtinId="44" customBuiltin="1"/>
    <cellStyle name="60% - Акцент5" xfId="39" builtinId="48" customBuiltin="1"/>
    <cellStyle name="60% - Акцент6" xfId="43" builtinId="52" customBuiltin="1"/>
    <cellStyle name="Акцент1" xfId="20" builtinId="29" customBuiltin="1"/>
    <cellStyle name="Акцент2" xfId="24" builtinId="33" customBuiltin="1"/>
    <cellStyle name="Акцент3" xfId="28" builtinId="37" customBuiltin="1"/>
    <cellStyle name="Акцент4" xfId="32" builtinId="41" customBuiltin="1"/>
    <cellStyle name="Акцент5" xfId="36" builtinId="45" customBuiltin="1"/>
    <cellStyle name="Акцент6" xfId="40" builtinId="49" customBuiltin="1"/>
    <cellStyle name="Ввод " xfId="12" builtinId="20" customBuiltin="1"/>
    <cellStyle name="Вывод" xfId="1" builtinId="21" customBuiltin="1"/>
    <cellStyle name="Вычисление" xfId="13" builtinId="22" customBuiltin="1"/>
    <cellStyle name="Гиперссылка" xfId="2" builtinId="8"/>
    <cellStyle name="Заголовок 1" xfId="5" builtinId="16" customBuiltin="1"/>
    <cellStyle name="Заголовок 2" xfId="6" builtinId="17" customBuiltin="1"/>
    <cellStyle name="Заголовок 3" xfId="7" builtinId="18" customBuiltin="1"/>
    <cellStyle name="Заголовок 4" xfId="8" builtinId="19" customBuiltin="1"/>
    <cellStyle name="Итог" xfId="19" builtinId="25" customBuiltin="1"/>
    <cellStyle name="Контрольная ячейка" xfId="15" builtinId="23" customBuiltin="1"/>
    <cellStyle name="Название" xfId="4" builtinId="15" customBuiltin="1"/>
    <cellStyle name="Нейтральный" xfId="11" builtinId="28" customBuiltin="1"/>
    <cellStyle name="Обычный" xfId="0" builtinId="0"/>
    <cellStyle name="Плохой" xfId="10" builtinId="27" customBuiltin="1"/>
    <cellStyle name="Пояснение" xfId="18" builtinId="53" customBuiltin="1"/>
    <cellStyle name="Примечание" xfId="17" builtinId="10" customBuiltin="1"/>
    <cellStyle name="Связанная ячейка" xfId="14" builtinId="24" customBuiltin="1"/>
    <cellStyle name="Текст предупреждения" xfId="16" builtinId="11" customBuiltin="1"/>
    <cellStyle name="Финансовый" xfId="3" builtinId="3"/>
    <cellStyle name="Хороший" xfId="9" builtinId="26" customBuiltin="1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74;&#1072;&#1088;&#1090;&#1087;&#1083;&#1072;&#1090;&#1072;/2021%20&#1075;&#1086;&#1076;/&#1051;&#1100;&#1075;&#1086;&#1090;&#1099;/&#1053;&#1072;&#1082;&#1086;&#1087;&#1080;&#1090;%20&#1074;&#1077;&#1076;&#1086;&#1084;%20&#1087;&#1086;%20&#1083;&#1100;&#1075;&#1086;&#1090;&#1085;&#1080;&#1082;&#1072;&#1084;%2021%20&#1075;&#1086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501">
          <cell r="G4501">
            <v>26779.690000000002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134"/>
  <sheetViews>
    <sheetView tabSelected="1" workbookViewId="0">
      <pane ySplit="3" topLeftCell="A116" activePane="bottomLeft" state="frozen"/>
      <selection pane="bottomLeft" activeCell="F137" sqref="F137"/>
    </sheetView>
  </sheetViews>
  <sheetFormatPr defaultRowHeight="15"/>
  <cols>
    <col min="1" max="1" width="72.85546875" style="5" customWidth="1"/>
    <col min="2" max="2" width="19" style="7" customWidth="1"/>
    <col min="3" max="3" width="12.140625" style="3" customWidth="1"/>
    <col min="4" max="4" width="14.28515625" style="2" customWidth="1"/>
    <col min="5" max="5" width="0" style="1" hidden="1" customWidth="1"/>
    <col min="6" max="6" width="9.140625" style="1"/>
    <col min="7" max="7" width="12.140625" style="1" customWidth="1"/>
    <col min="8" max="8" width="10" style="1" bestFit="1" customWidth="1"/>
    <col min="9" max="16384" width="9.140625" style="1"/>
  </cols>
  <sheetData>
    <row r="1" spans="1:4" s="6" customFormat="1" ht="44.25" customHeight="1">
      <c r="A1" s="38" t="s">
        <v>7</v>
      </c>
      <c r="B1" s="38"/>
      <c r="C1" s="38"/>
      <c r="D1" s="38"/>
    </row>
    <row r="2" spans="1:4" s="8" customFormat="1" ht="15.75">
      <c r="A2" s="26" t="s">
        <v>31</v>
      </c>
      <c r="B2" s="40" t="s">
        <v>142</v>
      </c>
      <c r="C2" s="40"/>
      <c r="D2" s="40"/>
    </row>
    <row r="3" spans="1:4" ht="57">
      <c r="A3" s="9" t="s">
        <v>2</v>
      </c>
      <c r="B3" s="10" t="s">
        <v>28</v>
      </c>
      <c r="C3" s="11" t="s">
        <v>0</v>
      </c>
      <c r="D3" s="27" t="s">
        <v>1</v>
      </c>
    </row>
    <row r="4" spans="1:4">
      <c r="A4" s="9" t="s">
        <v>143</v>
      </c>
      <c r="B4" s="10">
        <v>563206.54</v>
      </c>
      <c r="C4" s="37" t="s">
        <v>43</v>
      </c>
      <c r="D4" s="27"/>
    </row>
    <row r="5" spans="1:4">
      <c r="A5" s="41" t="s">
        <v>33</v>
      </c>
      <c r="B5" s="41"/>
      <c r="C5" s="41"/>
      <c r="D5" s="41"/>
    </row>
    <row r="6" spans="1:4">
      <c r="A6" s="13" t="s">
        <v>144</v>
      </c>
      <c r="B6" s="31">
        <f>90312*6+97506.52*6</f>
        <v>1126911.1200000001</v>
      </c>
      <c r="C6" s="34" t="s">
        <v>43</v>
      </c>
      <c r="D6" s="12"/>
    </row>
    <row r="7" spans="1:4">
      <c r="A7" s="13" t="s">
        <v>145</v>
      </c>
      <c r="B7" s="31">
        <v>1182624.95</v>
      </c>
      <c r="C7" s="34" t="s">
        <v>43</v>
      </c>
      <c r="D7" s="12"/>
    </row>
    <row r="8" spans="1:4">
      <c r="A8" s="13" t="s">
        <v>146</v>
      </c>
      <c r="B8" s="31">
        <f>B7-B6</f>
        <v>55713.829999999842</v>
      </c>
      <c r="C8" s="34" t="s">
        <v>43</v>
      </c>
      <c r="D8" s="12"/>
    </row>
    <row r="9" spans="1:4">
      <c r="A9" s="14" t="s">
        <v>8</v>
      </c>
      <c r="B9" s="31">
        <f>B10</f>
        <v>13543.68</v>
      </c>
      <c r="C9" s="34" t="s">
        <v>43</v>
      </c>
      <c r="D9" s="12"/>
    </row>
    <row r="10" spans="1:4">
      <c r="A10" s="15" t="s">
        <v>9</v>
      </c>
      <c r="B10" s="32">
        <f>600*12+528.64*12</f>
        <v>13543.68</v>
      </c>
      <c r="C10" s="18" t="s">
        <v>43</v>
      </c>
      <c r="D10" s="16"/>
    </row>
    <row r="11" spans="1:4">
      <c r="A11" s="17" t="s">
        <v>147</v>
      </c>
      <c r="B11" s="28">
        <f>B6+B9-B10</f>
        <v>1126911.1200000001</v>
      </c>
      <c r="C11" s="34" t="s">
        <v>43</v>
      </c>
      <c r="D11" s="19"/>
    </row>
    <row r="12" spans="1:4">
      <c r="A12" s="39" t="s">
        <v>10</v>
      </c>
      <c r="B12" s="39"/>
      <c r="C12" s="39"/>
      <c r="D12" s="39"/>
    </row>
    <row r="13" spans="1:4" ht="15.75" thickBot="1">
      <c r="A13" s="20" t="s">
        <v>11</v>
      </c>
      <c r="B13" s="28">
        <f>B14+B15</f>
        <v>197290.62</v>
      </c>
      <c r="C13" s="34" t="s">
        <v>43</v>
      </c>
      <c r="D13" s="19"/>
    </row>
    <row r="14" spans="1:4" s="33" customFormat="1" ht="15.75" thickBot="1">
      <c r="A14" s="35" t="s">
        <v>73</v>
      </c>
      <c r="B14" s="36">
        <v>95740.56</v>
      </c>
      <c r="C14" s="35" t="s">
        <v>4</v>
      </c>
      <c r="D14" s="36">
        <v>23238</v>
      </c>
    </row>
    <row r="15" spans="1:4" s="33" customFormat="1" ht="15.75" thickBot="1">
      <c r="A15" s="35" t="s">
        <v>74</v>
      </c>
      <c r="B15" s="36">
        <v>101550.06</v>
      </c>
      <c r="C15" s="35" t="s">
        <v>4</v>
      </c>
      <c r="D15" s="36">
        <v>23238</v>
      </c>
    </row>
    <row r="16" spans="1:4" ht="29.25" thickBot="1">
      <c r="A16" s="20" t="s">
        <v>12</v>
      </c>
      <c r="B16" s="28">
        <f>B18+B17</f>
        <v>91209.12</v>
      </c>
      <c r="C16" s="34" t="s">
        <v>43</v>
      </c>
      <c r="D16" s="19"/>
    </row>
    <row r="17" spans="1:4" s="33" customFormat="1" ht="15.75" thickBot="1">
      <c r="A17" s="35" t="s">
        <v>71</v>
      </c>
      <c r="B17" s="36">
        <v>44152.2</v>
      </c>
      <c r="C17" s="35" t="s">
        <v>4</v>
      </c>
      <c r="D17" s="36">
        <v>23238</v>
      </c>
    </row>
    <row r="18" spans="1:4" s="33" customFormat="1" ht="15.75" thickBot="1">
      <c r="A18" s="35" t="s">
        <v>72</v>
      </c>
      <c r="B18" s="36">
        <v>47056.92</v>
      </c>
      <c r="C18" s="35" t="s">
        <v>4</v>
      </c>
      <c r="D18" s="36">
        <v>23238</v>
      </c>
    </row>
    <row r="19" spans="1:4" ht="15.75" thickBot="1">
      <c r="A19" s="20" t="s">
        <v>13</v>
      </c>
      <c r="B19" s="28">
        <f>B20</f>
        <v>0</v>
      </c>
      <c r="C19" s="34" t="s">
        <v>43</v>
      </c>
      <c r="D19" s="22"/>
    </row>
    <row r="20" spans="1:4" s="33" customFormat="1" ht="15.75" thickBot="1">
      <c r="A20" s="35"/>
      <c r="B20" s="36"/>
      <c r="C20" s="35"/>
      <c r="D20" s="36"/>
    </row>
    <row r="21" spans="1:4" ht="29.25" thickBot="1">
      <c r="A21" s="20" t="s">
        <v>14</v>
      </c>
      <c r="B21" s="28">
        <f>SUM(B22:B27)</f>
        <v>27188.46</v>
      </c>
      <c r="C21" s="34" t="s">
        <v>43</v>
      </c>
      <c r="D21" s="19"/>
    </row>
    <row r="22" spans="1:4" s="33" customFormat="1" ht="15.75" thickBot="1">
      <c r="A22" s="35" t="s">
        <v>61</v>
      </c>
      <c r="B22" s="36">
        <v>2323.8000000000002</v>
      </c>
      <c r="C22" s="35" t="s">
        <v>4</v>
      </c>
      <c r="D22" s="36">
        <v>23238</v>
      </c>
    </row>
    <row r="23" spans="1:4" s="33" customFormat="1" ht="15.75" thickBot="1">
      <c r="A23" s="35" t="s">
        <v>62</v>
      </c>
      <c r="B23" s="36">
        <v>2323.8000000000002</v>
      </c>
      <c r="C23" s="35" t="s">
        <v>4</v>
      </c>
      <c r="D23" s="36">
        <v>23238</v>
      </c>
    </row>
    <row r="24" spans="1:4" s="33" customFormat="1" ht="15.75" thickBot="1">
      <c r="A24" s="35" t="s">
        <v>63</v>
      </c>
      <c r="B24" s="36">
        <v>2091.42</v>
      </c>
      <c r="C24" s="35" t="s">
        <v>4</v>
      </c>
      <c r="D24" s="36">
        <v>23238</v>
      </c>
    </row>
    <row r="25" spans="1:4" s="33" customFormat="1" ht="15.75" thickBot="1">
      <c r="A25" s="35" t="s">
        <v>64</v>
      </c>
      <c r="B25" s="36">
        <v>2091.42</v>
      </c>
      <c r="C25" s="35" t="s">
        <v>4</v>
      </c>
      <c r="D25" s="36">
        <v>23238</v>
      </c>
    </row>
    <row r="26" spans="1:4" s="33" customFormat="1" ht="15.75" thickBot="1">
      <c r="A26" s="35" t="s">
        <v>65</v>
      </c>
      <c r="B26" s="36">
        <v>8830.44</v>
      </c>
      <c r="C26" s="35" t="s">
        <v>4</v>
      </c>
      <c r="D26" s="36">
        <v>23238</v>
      </c>
    </row>
    <row r="27" spans="1:4" s="33" customFormat="1" ht="15.75" thickBot="1">
      <c r="A27" s="35" t="s">
        <v>66</v>
      </c>
      <c r="B27" s="36">
        <v>9527.58</v>
      </c>
      <c r="C27" s="35" t="s">
        <v>4</v>
      </c>
      <c r="D27" s="36">
        <v>23238</v>
      </c>
    </row>
    <row r="28" spans="1:4" ht="43.5" thickBot="1">
      <c r="A28" s="20" t="s">
        <v>15</v>
      </c>
      <c r="B28" s="29">
        <f>SUM(B29:B52)</f>
        <v>341483.14000000007</v>
      </c>
      <c r="C28" s="34" t="s">
        <v>43</v>
      </c>
      <c r="D28" s="23"/>
    </row>
    <row r="29" spans="1:4" s="33" customFormat="1" ht="15.75" thickBot="1">
      <c r="A29" s="35" t="s">
        <v>91</v>
      </c>
      <c r="B29" s="36">
        <v>748.48</v>
      </c>
      <c r="C29" s="35" t="s">
        <v>37</v>
      </c>
      <c r="D29" s="36">
        <v>2</v>
      </c>
    </row>
    <row r="30" spans="1:4" s="33" customFormat="1" ht="15.75" thickBot="1">
      <c r="A30" s="35" t="s">
        <v>92</v>
      </c>
      <c r="B30" s="36">
        <v>29839.8</v>
      </c>
      <c r="C30" s="35" t="s">
        <v>93</v>
      </c>
      <c r="D30" s="36">
        <v>10</v>
      </c>
    </row>
    <row r="31" spans="1:4" s="33" customFormat="1" ht="15.75" thickBot="1">
      <c r="A31" s="35" t="s">
        <v>94</v>
      </c>
      <c r="B31" s="36">
        <v>305.2</v>
      </c>
      <c r="C31" s="35" t="s">
        <v>37</v>
      </c>
      <c r="D31" s="36">
        <v>1</v>
      </c>
    </row>
    <row r="32" spans="1:4" s="33" customFormat="1" ht="15.75" thickBot="1">
      <c r="A32" s="35" t="s">
        <v>95</v>
      </c>
      <c r="B32" s="36">
        <v>407.84</v>
      </c>
      <c r="C32" s="35" t="s">
        <v>37</v>
      </c>
      <c r="D32" s="36">
        <v>1</v>
      </c>
    </row>
    <row r="33" spans="1:4" s="33" customFormat="1" ht="15.75" thickBot="1">
      <c r="A33" s="35" t="s">
        <v>96</v>
      </c>
      <c r="B33" s="36">
        <v>1469.7</v>
      </c>
      <c r="C33" s="35" t="s">
        <v>37</v>
      </c>
      <c r="D33" s="36">
        <v>3</v>
      </c>
    </row>
    <row r="34" spans="1:4" s="33" customFormat="1" ht="15.75" thickBot="1">
      <c r="A34" s="35" t="s">
        <v>97</v>
      </c>
      <c r="B34" s="36">
        <v>903.31</v>
      </c>
      <c r="C34" s="35" t="s">
        <v>37</v>
      </c>
      <c r="D34" s="36">
        <v>1</v>
      </c>
    </row>
    <row r="35" spans="1:4" s="33" customFormat="1" ht="15.75" thickBot="1">
      <c r="A35" s="35" t="s">
        <v>46</v>
      </c>
      <c r="B35" s="36">
        <v>3548.42</v>
      </c>
      <c r="C35" s="35" t="s">
        <v>47</v>
      </c>
      <c r="D35" s="36">
        <v>2</v>
      </c>
    </row>
    <row r="36" spans="1:4" s="33" customFormat="1" ht="15.75" thickBot="1">
      <c r="A36" s="35" t="s">
        <v>98</v>
      </c>
      <c r="B36" s="36">
        <v>12489.82</v>
      </c>
      <c r="C36" s="35" t="s">
        <v>47</v>
      </c>
      <c r="D36" s="36">
        <v>7</v>
      </c>
    </row>
    <row r="37" spans="1:4" s="33" customFormat="1" ht="15.75" thickBot="1">
      <c r="A37" s="35" t="s">
        <v>99</v>
      </c>
      <c r="B37" s="36">
        <v>394.08</v>
      </c>
      <c r="C37" s="35" t="s">
        <v>60</v>
      </c>
      <c r="D37" s="36">
        <v>1</v>
      </c>
    </row>
    <row r="38" spans="1:4" s="33" customFormat="1" ht="15.75" thickBot="1">
      <c r="A38" s="35" t="s">
        <v>100</v>
      </c>
      <c r="B38" s="36">
        <v>788.16</v>
      </c>
      <c r="C38" s="35" t="s">
        <v>60</v>
      </c>
      <c r="D38" s="36">
        <v>3</v>
      </c>
    </row>
    <row r="39" spans="1:4" s="33" customFormat="1" ht="15.75" thickBot="1">
      <c r="A39" s="35" t="s">
        <v>101</v>
      </c>
      <c r="B39" s="36">
        <v>1927.52</v>
      </c>
      <c r="C39" s="35" t="s">
        <v>81</v>
      </c>
      <c r="D39" s="36">
        <v>2</v>
      </c>
    </row>
    <row r="40" spans="1:4" s="33" customFormat="1" ht="15.75" thickBot="1">
      <c r="A40" s="35" t="s">
        <v>51</v>
      </c>
      <c r="B40" s="36">
        <v>1090.75</v>
      </c>
      <c r="C40" s="35" t="s">
        <v>5</v>
      </c>
      <c r="D40" s="36">
        <v>5</v>
      </c>
    </row>
    <row r="41" spans="1:4" s="33" customFormat="1" ht="15.75" thickBot="1">
      <c r="A41" s="35" t="s">
        <v>102</v>
      </c>
      <c r="B41" s="36">
        <v>232.36</v>
      </c>
      <c r="C41" s="35" t="s">
        <v>37</v>
      </c>
      <c r="D41" s="36">
        <v>1</v>
      </c>
    </row>
    <row r="42" spans="1:4" s="33" customFormat="1" ht="15.75" thickBot="1">
      <c r="A42" s="35" t="s">
        <v>103</v>
      </c>
      <c r="B42" s="36">
        <v>78775.600000000006</v>
      </c>
      <c r="C42" s="35" t="s">
        <v>5</v>
      </c>
      <c r="D42" s="36">
        <v>58</v>
      </c>
    </row>
    <row r="43" spans="1:4" s="33" customFormat="1" ht="15.75" thickBot="1">
      <c r="A43" s="35" t="s">
        <v>104</v>
      </c>
      <c r="B43" s="36">
        <v>68866.66</v>
      </c>
      <c r="C43" s="35" t="s">
        <v>60</v>
      </c>
      <c r="D43" s="36">
        <v>1</v>
      </c>
    </row>
    <row r="44" spans="1:4" s="33" customFormat="1" ht="15.75" thickBot="1">
      <c r="A44" s="35" t="s">
        <v>105</v>
      </c>
      <c r="B44" s="36">
        <v>4821.4799999999996</v>
      </c>
      <c r="C44" s="35" t="s">
        <v>37</v>
      </c>
      <c r="D44" s="36">
        <v>1</v>
      </c>
    </row>
    <row r="45" spans="1:4" s="33" customFormat="1" ht="15.75" thickBot="1">
      <c r="A45" s="35" t="s">
        <v>30</v>
      </c>
      <c r="B45" s="36">
        <v>1868.4</v>
      </c>
      <c r="C45" s="35" t="s">
        <v>4</v>
      </c>
      <c r="D45" s="36">
        <v>15</v>
      </c>
    </row>
    <row r="46" spans="1:4" s="33" customFormat="1" ht="15.75" thickBot="1">
      <c r="A46" s="35" t="s">
        <v>30</v>
      </c>
      <c r="B46" s="36">
        <v>302.60000000000002</v>
      </c>
      <c r="C46" s="35" t="s">
        <v>4</v>
      </c>
      <c r="D46" s="36">
        <v>1.1000000000000001</v>
      </c>
    </row>
    <row r="47" spans="1:4" s="33" customFormat="1" ht="15.75" thickBot="1">
      <c r="A47" s="35" t="s">
        <v>106</v>
      </c>
      <c r="B47" s="36">
        <v>90468</v>
      </c>
      <c r="C47" s="35" t="s">
        <v>60</v>
      </c>
      <c r="D47" s="36">
        <v>1</v>
      </c>
    </row>
    <row r="48" spans="1:4" s="33" customFormat="1" ht="15.75" thickBot="1">
      <c r="A48" s="35" t="s">
        <v>107</v>
      </c>
      <c r="B48" s="36">
        <v>13739.94</v>
      </c>
      <c r="C48" s="35" t="s">
        <v>4</v>
      </c>
      <c r="D48" s="36">
        <v>18</v>
      </c>
    </row>
    <row r="49" spans="1:5" s="33" customFormat="1" ht="15.75" thickBot="1">
      <c r="A49" s="35" t="s">
        <v>108</v>
      </c>
      <c r="B49" s="36">
        <v>22055.4</v>
      </c>
      <c r="C49" s="35" t="s">
        <v>5</v>
      </c>
      <c r="D49" s="36">
        <v>90</v>
      </c>
    </row>
    <row r="50" spans="1:5" s="33" customFormat="1" ht="15.75" thickBot="1">
      <c r="A50" s="35" t="s">
        <v>109</v>
      </c>
      <c r="B50" s="36">
        <v>3092.04</v>
      </c>
      <c r="C50" s="35" t="s">
        <v>37</v>
      </c>
      <c r="D50" s="36">
        <v>21</v>
      </c>
    </row>
    <row r="51" spans="1:5" s="33" customFormat="1" ht="15.75" thickBot="1">
      <c r="A51" s="35" t="s">
        <v>110</v>
      </c>
      <c r="B51" s="36">
        <v>2238.6799999999998</v>
      </c>
      <c r="C51" s="35" t="s">
        <v>37</v>
      </c>
      <c r="D51" s="36">
        <v>4</v>
      </c>
    </row>
    <row r="52" spans="1:5" s="33" customFormat="1" ht="15.75" thickBot="1">
      <c r="A52" s="35" t="s">
        <v>112</v>
      </c>
      <c r="B52" s="36">
        <v>1108.9000000000001</v>
      </c>
      <c r="C52" s="35" t="s">
        <v>37</v>
      </c>
      <c r="D52" s="36">
        <v>1</v>
      </c>
    </row>
    <row r="53" spans="1:5" ht="43.5" thickBot="1">
      <c r="A53" s="20" t="s">
        <v>16</v>
      </c>
      <c r="B53" s="28">
        <f>SUM(B54:B96)</f>
        <v>421332.42</v>
      </c>
      <c r="C53" s="34" t="s">
        <v>43</v>
      </c>
      <c r="D53" s="19"/>
      <c r="E53" s="4" t="s">
        <v>3</v>
      </c>
    </row>
    <row r="54" spans="1:5" s="33" customFormat="1" ht="15.75" thickBot="1">
      <c r="A54" s="35" t="s">
        <v>117</v>
      </c>
      <c r="B54" s="36">
        <v>1889.26</v>
      </c>
      <c r="C54" s="35" t="s">
        <v>37</v>
      </c>
      <c r="D54" s="36">
        <v>1</v>
      </c>
    </row>
    <row r="55" spans="1:5" s="33" customFormat="1" ht="15.75" thickBot="1">
      <c r="A55" s="35" t="s">
        <v>35</v>
      </c>
      <c r="B55" s="36">
        <v>2268.6</v>
      </c>
      <c r="C55" s="35" t="s">
        <v>36</v>
      </c>
      <c r="D55" s="36">
        <v>4</v>
      </c>
    </row>
    <row r="56" spans="1:5" s="33" customFormat="1" ht="15.75" thickBot="1">
      <c r="A56" s="35" t="s">
        <v>118</v>
      </c>
      <c r="B56" s="36">
        <v>491.52</v>
      </c>
      <c r="C56" s="35" t="s">
        <v>60</v>
      </c>
      <c r="D56" s="36">
        <v>1</v>
      </c>
    </row>
    <row r="57" spans="1:5" s="33" customFormat="1" ht="15.75" thickBot="1">
      <c r="A57" s="35" t="s">
        <v>17</v>
      </c>
      <c r="B57" s="36">
        <v>1618.72</v>
      </c>
      <c r="C57" s="35" t="s">
        <v>18</v>
      </c>
      <c r="D57" s="36">
        <v>2</v>
      </c>
    </row>
    <row r="58" spans="1:5" s="33" customFormat="1" ht="15.75" thickBot="1">
      <c r="A58" s="35" t="s">
        <v>119</v>
      </c>
      <c r="B58" s="36">
        <v>1153.74</v>
      </c>
      <c r="C58" s="35" t="s">
        <v>18</v>
      </c>
      <c r="D58" s="36">
        <v>2</v>
      </c>
    </row>
    <row r="59" spans="1:5" s="33" customFormat="1" ht="15.75" thickBot="1">
      <c r="A59" s="35" t="s">
        <v>44</v>
      </c>
      <c r="B59" s="36">
        <v>2957.2</v>
      </c>
      <c r="C59" s="35" t="s">
        <v>37</v>
      </c>
      <c r="D59" s="36">
        <v>4</v>
      </c>
    </row>
    <row r="60" spans="1:5" s="33" customFormat="1" ht="15.75" thickBot="1">
      <c r="A60" s="35" t="s">
        <v>45</v>
      </c>
      <c r="B60" s="36">
        <v>950.38</v>
      </c>
      <c r="C60" s="35" t="s">
        <v>37</v>
      </c>
      <c r="D60" s="36">
        <v>1</v>
      </c>
    </row>
    <row r="61" spans="1:5" s="33" customFormat="1" ht="15.75" thickBot="1">
      <c r="A61" s="35" t="s">
        <v>120</v>
      </c>
      <c r="B61" s="36">
        <v>242613</v>
      </c>
      <c r="C61" s="35" t="s">
        <v>93</v>
      </c>
      <c r="D61" s="36">
        <v>3</v>
      </c>
    </row>
    <row r="62" spans="1:5" s="33" customFormat="1" ht="15.75" thickBot="1">
      <c r="A62" s="35" t="s">
        <v>121</v>
      </c>
      <c r="B62" s="36">
        <v>1810.31</v>
      </c>
      <c r="C62" s="35" t="s">
        <v>38</v>
      </c>
      <c r="D62" s="36">
        <v>1</v>
      </c>
    </row>
    <row r="63" spans="1:5" s="33" customFormat="1" ht="15.75" thickBot="1">
      <c r="A63" s="35" t="s">
        <v>122</v>
      </c>
      <c r="B63" s="36">
        <v>1810.31</v>
      </c>
      <c r="C63" s="35" t="s">
        <v>38</v>
      </c>
      <c r="D63" s="36">
        <v>1</v>
      </c>
    </row>
    <row r="64" spans="1:5" s="33" customFormat="1" ht="15.75" thickBot="1">
      <c r="A64" s="35" t="s">
        <v>123</v>
      </c>
      <c r="B64" s="36">
        <v>1810.31</v>
      </c>
      <c r="C64" s="35" t="s">
        <v>38</v>
      </c>
      <c r="D64" s="36">
        <v>1</v>
      </c>
    </row>
    <row r="65" spans="1:4" s="33" customFormat="1" ht="15.75" thickBot="1">
      <c r="A65" s="35" t="s">
        <v>48</v>
      </c>
      <c r="B65" s="36">
        <v>3051.44</v>
      </c>
      <c r="C65" s="35" t="s">
        <v>39</v>
      </c>
      <c r="D65" s="36">
        <v>8</v>
      </c>
    </row>
    <row r="66" spans="1:4" s="33" customFormat="1" ht="15.75" thickBot="1">
      <c r="A66" s="35" t="s">
        <v>48</v>
      </c>
      <c r="B66" s="36">
        <v>13495.68</v>
      </c>
      <c r="C66" s="35" t="s">
        <v>60</v>
      </c>
      <c r="D66" s="36">
        <v>16</v>
      </c>
    </row>
    <row r="67" spans="1:4" s="33" customFormat="1" ht="15.75" thickBot="1">
      <c r="A67" s="35" t="s">
        <v>49</v>
      </c>
      <c r="B67" s="36">
        <v>1117.43</v>
      </c>
      <c r="C67" s="35" t="s">
        <v>37</v>
      </c>
      <c r="D67" s="36">
        <v>1</v>
      </c>
    </row>
    <row r="68" spans="1:4" s="33" customFormat="1" ht="15.75" thickBot="1">
      <c r="A68" s="35" t="s">
        <v>124</v>
      </c>
      <c r="B68" s="36">
        <v>4211.6000000000004</v>
      </c>
      <c r="C68" s="35" t="s">
        <v>5</v>
      </c>
      <c r="D68" s="36">
        <v>10</v>
      </c>
    </row>
    <row r="69" spans="1:4" s="33" customFormat="1" ht="15.75" thickBot="1">
      <c r="A69" s="35" t="s">
        <v>50</v>
      </c>
      <c r="B69" s="36">
        <v>4459.5200000000004</v>
      </c>
      <c r="C69" s="35" t="s">
        <v>5</v>
      </c>
      <c r="D69" s="36">
        <v>32</v>
      </c>
    </row>
    <row r="70" spans="1:4" s="33" customFormat="1" ht="15.75" thickBot="1">
      <c r="A70" s="35" t="s">
        <v>50</v>
      </c>
      <c r="B70" s="36">
        <v>12556.15</v>
      </c>
      <c r="C70" s="35" t="s">
        <v>5</v>
      </c>
      <c r="D70" s="36">
        <v>19</v>
      </c>
    </row>
    <row r="71" spans="1:4" s="33" customFormat="1" ht="15.75" thickBot="1">
      <c r="A71" s="35" t="s">
        <v>125</v>
      </c>
      <c r="B71" s="36">
        <v>2717.99</v>
      </c>
      <c r="C71" s="35" t="s">
        <v>5</v>
      </c>
      <c r="D71" s="36">
        <v>11</v>
      </c>
    </row>
    <row r="72" spans="1:4" s="33" customFormat="1" ht="15.75" thickBot="1">
      <c r="A72" s="35" t="s">
        <v>52</v>
      </c>
      <c r="B72" s="36">
        <v>817.5</v>
      </c>
      <c r="C72" s="35" t="s">
        <v>53</v>
      </c>
      <c r="D72" s="36">
        <v>5</v>
      </c>
    </row>
    <row r="73" spans="1:4" s="33" customFormat="1" ht="15.75" thickBot="1">
      <c r="A73" s="35" t="s">
        <v>126</v>
      </c>
      <c r="B73" s="36">
        <v>25394.69</v>
      </c>
      <c r="C73" s="35" t="s">
        <v>127</v>
      </c>
      <c r="D73" s="36">
        <v>1</v>
      </c>
    </row>
    <row r="74" spans="1:4" s="33" customFormat="1" ht="15.75" thickBot="1">
      <c r="A74" s="35" t="s">
        <v>128</v>
      </c>
      <c r="B74" s="36">
        <v>847.16</v>
      </c>
      <c r="C74" s="35" t="s">
        <v>37</v>
      </c>
      <c r="D74" s="36">
        <v>1</v>
      </c>
    </row>
    <row r="75" spans="1:4" s="33" customFormat="1" ht="15.75" thickBot="1">
      <c r="A75" s="35" t="s">
        <v>129</v>
      </c>
      <c r="B75" s="36">
        <v>7031</v>
      </c>
      <c r="C75" s="35" t="s">
        <v>39</v>
      </c>
      <c r="D75" s="36">
        <v>1</v>
      </c>
    </row>
    <row r="76" spans="1:4" s="33" customFormat="1" ht="15.75" thickBot="1">
      <c r="A76" s="35" t="s">
        <v>130</v>
      </c>
      <c r="B76" s="36">
        <v>435.01</v>
      </c>
      <c r="C76" s="35" t="s">
        <v>37</v>
      </c>
      <c r="D76" s="36">
        <v>1</v>
      </c>
    </row>
    <row r="77" spans="1:4" s="33" customFormat="1" ht="15.75" thickBot="1">
      <c r="A77" s="35" t="s">
        <v>131</v>
      </c>
      <c r="B77" s="36">
        <v>17478.95</v>
      </c>
      <c r="C77" s="35" t="s">
        <v>37</v>
      </c>
      <c r="D77" s="36">
        <v>1</v>
      </c>
    </row>
    <row r="78" spans="1:4" s="33" customFormat="1" ht="15.75" thickBot="1">
      <c r="A78" s="35" t="s">
        <v>132</v>
      </c>
      <c r="B78" s="36">
        <v>2259.0700000000002</v>
      </c>
      <c r="C78" s="35" t="s">
        <v>37</v>
      </c>
      <c r="D78" s="36">
        <v>11</v>
      </c>
    </row>
    <row r="79" spans="1:4" s="33" customFormat="1" ht="15.75" thickBot="1">
      <c r="A79" s="35" t="s">
        <v>54</v>
      </c>
      <c r="B79" s="36">
        <v>2083.5</v>
      </c>
      <c r="C79" s="35" t="s">
        <v>18</v>
      </c>
      <c r="D79" s="36">
        <v>3</v>
      </c>
    </row>
    <row r="80" spans="1:4" s="33" customFormat="1" ht="15.75" thickBot="1">
      <c r="A80" s="35" t="s">
        <v>133</v>
      </c>
      <c r="B80" s="36">
        <v>7054.38</v>
      </c>
      <c r="C80" s="35" t="s">
        <v>37</v>
      </c>
      <c r="D80" s="36">
        <v>2</v>
      </c>
    </row>
    <row r="81" spans="1:4" s="33" customFormat="1" ht="15.75" thickBot="1">
      <c r="A81" s="35" t="s">
        <v>40</v>
      </c>
      <c r="B81" s="36">
        <v>1829.97</v>
      </c>
      <c r="C81" s="35" t="s">
        <v>37</v>
      </c>
      <c r="D81" s="36">
        <v>3</v>
      </c>
    </row>
    <row r="82" spans="1:4" s="33" customFormat="1" ht="15.75" thickBot="1">
      <c r="A82" s="35" t="s">
        <v>134</v>
      </c>
      <c r="B82" s="36">
        <v>9350.4</v>
      </c>
      <c r="C82" s="35" t="s">
        <v>37</v>
      </c>
      <c r="D82" s="36">
        <v>2</v>
      </c>
    </row>
    <row r="83" spans="1:4" s="33" customFormat="1" ht="15.75" thickBot="1">
      <c r="A83" s="35" t="s">
        <v>55</v>
      </c>
      <c r="B83" s="36">
        <v>5169.32</v>
      </c>
      <c r="C83" s="35" t="s">
        <v>37</v>
      </c>
      <c r="D83" s="36">
        <v>4</v>
      </c>
    </row>
    <row r="84" spans="1:4" s="33" customFormat="1" ht="15.75" thickBot="1">
      <c r="A84" s="35" t="s">
        <v>135</v>
      </c>
      <c r="B84" s="36">
        <v>3141.5</v>
      </c>
      <c r="C84" s="35" t="s">
        <v>37</v>
      </c>
      <c r="D84" s="36">
        <v>2</v>
      </c>
    </row>
    <row r="85" spans="1:4" s="33" customFormat="1" ht="15.75" thickBot="1">
      <c r="A85" s="35" t="s">
        <v>41</v>
      </c>
      <c r="B85" s="36">
        <v>6016</v>
      </c>
      <c r="C85" s="35" t="s">
        <v>5</v>
      </c>
      <c r="D85" s="36">
        <v>4</v>
      </c>
    </row>
    <row r="86" spans="1:4" s="33" customFormat="1" ht="15.75" thickBot="1">
      <c r="A86" s="35" t="s">
        <v>42</v>
      </c>
      <c r="B86" s="36">
        <v>867.5</v>
      </c>
      <c r="C86" s="35" t="s">
        <v>5</v>
      </c>
      <c r="D86" s="36">
        <v>0.5</v>
      </c>
    </row>
    <row r="87" spans="1:4" s="33" customFormat="1" ht="15.75" thickBot="1">
      <c r="A87" s="35" t="s">
        <v>136</v>
      </c>
      <c r="B87" s="36">
        <v>4830.03</v>
      </c>
      <c r="C87" s="35" t="s">
        <v>5</v>
      </c>
      <c r="D87" s="36">
        <v>3</v>
      </c>
    </row>
    <row r="88" spans="1:4" s="33" customFormat="1" ht="15.75" thickBot="1">
      <c r="A88" s="35" t="s">
        <v>56</v>
      </c>
      <c r="B88" s="36">
        <v>3726.32</v>
      </c>
      <c r="C88" s="35" t="s">
        <v>37</v>
      </c>
      <c r="D88" s="36">
        <v>4</v>
      </c>
    </row>
    <row r="89" spans="1:4" s="33" customFormat="1" ht="15.75" thickBot="1">
      <c r="A89" s="35" t="s">
        <v>137</v>
      </c>
      <c r="B89" s="36">
        <v>854.44</v>
      </c>
      <c r="C89" s="35" t="s">
        <v>37</v>
      </c>
      <c r="D89" s="36">
        <v>2</v>
      </c>
    </row>
    <row r="90" spans="1:4" s="33" customFormat="1" ht="15.75" thickBot="1">
      <c r="A90" s="35" t="s">
        <v>137</v>
      </c>
      <c r="B90" s="36">
        <v>171.34</v>
      </c>
      <c r="C90" s="35" t="s">
        <v>37</v>
      </c>
      <c r="D90" s="36">
        <v>1</v>
      </c>
    </row>
    <row r="91" spans="1:4" s="33" customFormat="1" ht="15.75" thickBot="1">
      <c r="A91" s="35" t="s">
        <v>58</v>
      </c>
      <c r="B91" s="36">
        <v>1516.18</v>
      </c>
      <c r="C91" s="35" t="s">
        <v>4</v>
      </c>
      <c r="D91" s="36">
        <v>3.6</v>
      </c>
    </row>
    <row r="92" spans="1:4" s="33" customFormat="1" ht="15.75" thickBot="1">
      <c r="A92" s="35" t="s">
        <v>138</v>
      </c>
      <c r="B92" s="36">
        <v>2207.36</v>
      </c>
      <c r="C92" s="35" t="s">
        <v>4</v>
      </c>
      <c r="D92" s="36">
        <v>8</v>
      </c>
    </row>
    <row r="93" spans="1:4" s="33" customFormat="1" ht="15.75" thickBot="1">
      <c r="A93" s="35" t="s">
        <v>139</v>
      </c>
      <c r="B93" s="36">
        <v>11593.8</v>
      </c>
      <c r="C93" s="35" t="s">
        <v>4</v>
      </c>
      <c r="D93" s="36">
        <v>18</v>
      </c>
    </row>
    <row r="94" spans="1:4" s="33" customFormat="1" ht="15.75" thickBot="1">
      <c r="A94" s="35" t="s">
        <v>140</v>
      </c>
      <c r="B94" s="36">
        <v>2355.36</v>
      </c>
      <c r="C94" s="35" t="s">
        <v>141</v>
      </c>
      <c r="D94" s="36">
        <v>6</v>
      </c>
    </row>
    <row r="95" spans="1:4" s="33" customFormat="1" ht="15.75" thickBot="1">
      <c r="A95" s="35" t="s">
        <v>29</v>
      </c>
      <c r="B95" s="36">
        <v>843.48</v>
      </c>
      <c r="C95" s="35" t="s">
        <v>60</v>
      </c>
      <c r="D95" s="36">
        <v>1</v>
      </c>
    </row>
    <row r="96" spans="1:4" s="33" customFormat="1" ht="15.75" thickBot="1">
      <c r="A96" s="35" t="s">
        <v>59</v>
      </c>
      <c r="B96" s="36">
        <v>2475</v>
      </c>
      <c r="C96" s="35" t="s">
        <v>5</v>
      </c>
      <c r="D96" s="36">
        <v>1.5</v>
      </c>
    </row>
    <row r="97" spans="1:4" ht="28.5">
      <c r="A97" s="20" t="s">
        <v>19</v>
      </c>
      <c r="B97" s="28">
        <v>0</v>
      </c>
      <c r="C97" s="34" t="s">
        <v>43</v>
      </c>
      <c r="D97" s="19"/>
    </row>
    <row r="98" spans="1:4" ht="28.5">
      <c r="A98" s="20" t="s">
        <v>20</v>
      </c>
      <c r="B98" s="28">
        <v>0</v>
      </c>
      <c r="C98" s="34" t="s">
        <v>43</v>
      </c>
      <c r="D98" s="19"/>
    </row>
    <row r="99" spans="1:4">
      <c r="A99" s="20" t="s">
        <v>21</v>
      </c>
      <c r="B99" s="28">
        <v>0</v>
      </c>
      <c r="C99" s="34" t="s">
        <v>43</v>
      </c>
      <c r="D99" s="19"/>
    </row>
    <row r="100" spans="1:4" ht="29.25" thickBot="1">
      <c r="A100" s="20" t="s">
        <v>22</v>
      </c>
      <c r="B100" s="28">
        <f>SUM(B101:B104)</f>
        <v>14807.439999999999</v>
      </c>
      <c r="C100" s="34" t="s">
        <v>43</v>
      </c>
      <c r="D100" s="19"/>
    </row>
    <row r="101" spans="1:4" s="33" customFormat="1" ht="15.75" thickBot="1">
      <c r="A101" s="35" t="s">
        <v>75</v>
      </c>
      <c r="B101" s="36">
        <v>3177.24</v>
      </c>
      <c r="C101" s="35" t="s">
        <v>4</v>
      </c>
      <c r="D101" s="36">
        <v>1914</v>
      </c>
    </row>
    <row r="102" spans="1:4" s="33" customFormat="1" ht="15.75" thickBot="1">
      <c r="A102" s="35" t="s">
        <v>76</v>
      </c>
      <c r="B102" s="36">
        <v>2871.9</v>
      </c>
      <c r="C102" s="35" t="s">
        <v>4</v>
      </c>
      <c r="D102" s="36">
        <v>957.3</v>
      </c>
    </row>
    <row r="103" spans="1:4" s="33" customFormat="1" ht="15.75" thickBot="1">
      <c r="A103" s="35" t="s">
        <v>77</v>
      </c>
      <c r="B103" s="36">
        <v>3177.24</v>
      </c>
      <c r="C103" s="35" t="s">
        <v>4</v>
      </c>
      <c r="D103" s="36">
        <v>1914</v>
      </c>
    </row>
    <row r="104" spans="1:4" s="33" customFormat="1" ht="15.75" thickBot="1">
      <c r="A104" s="35" t="s">
        <v>78</v>
      </c>
      <c r="B104" s="36">
        <v>5581.06</v>
      </c>
      <c r="C104" s="35" t="s">
        <v>4</v>
      </c>
      <c r="D104" s="36">
        <v>957.3</v>
      </c>
    </row>
    <row r="105" spans="1:4" ht="29.25" thickBot="1">
      <c r="A105" s="20" t="s">
        <v>23</v>
      </c>
      <c r="B105" s="28">
        <f>B107+B106</f>
        <v>12199.95</v>
      </c>
      <c r="C105" s="34" t="s">
        <v>43</v>
      </c>
      <c r="D105" s="19"/>
    </row>
    <row r="106" spans="1:4" s="33" customFormat="1" ht="15.75" thickBot="1">
      <c r="A106" s="35" t="s">
        <v>69</v>
      </c>
      <c r="B106" s="36">
        <v>5809.5</v>
      </c>
      <c r="C106" s="35" t="s">
        <v>4</v>
      </c>
      <c r="D106" s="36">
        <v>23238</v>
      </c>
    </row>
    <row r="107" spans="1:4" s="33" customFormat="1" ht="15.75" thickBot="1">
      <c r="A107" s="35" t="s">
        <v>70</v>
      </c>
      <c r="B107" s="36">
        <v>6390.45</v>
      </c>
      <c r="C107" s="35" t="s">
        <v>4</v>
      </c>
      <c r="D107" s="36">
        <v>23238</v>
      </c>
    </row>
    <row r="108" spans="1:4" ht="29.25" thickBot="1">
      <c r="A108" s="20" t="s">
        <v>24</v>
      </c>
      <c r="B108" s="28">
        <f>B109+B110</f>
        <v>45732.380000000005</v>
      </c>
      <c r="C108" s="34" t="s">
        <v>43</v>
      </c>
      <c r="D108" s="19"/>
    </row>
    <row r="109" spans="1:4" s="33" customFormat="1" ht="15.75" thickBot="1">
      <c r="A109" s="35" t="s">
        <v>67</v>
      </c>
      <c r="B109" s="36">
        <v>22308.48</v>
      </c>
      <c r="C109" s="35" t="s">
        <v>4</v>
      </c>
      <c r="D109" s="36">
        <v>23238</v>
      </c>
    </row>
    <row r="110" spans="1:4" s="33" customFormat="1" ht="15.75" thickBot="1">
      <c r="A110" s="35" t="s">
        <v>68</v>
      </c>
      <c r="B110" s="36">
        <v>23423.9</v>
      </c>
      <c r="C110" s="35" t="s">
        <v>4</v>
      </c>
      <c r="D110" s="36">
        <v>23238</v>
      </c>
    </row>
    <row r="111" spans="1:4" ht="29.25" thickBot="1">
      <c r="A111" s="20" t="s">
        <v>25</v>
      </c>
      <c r="B111" s="28">
        <f>SUM(B112:B112)</f>
        <v>0</v>
      </c>
      <c r="C111" s="34" t="s">
        <v>43</v>
      </c>
      <c r="D111" s="19"/>
    </row>
    <row r="112" spans="1:4" s="33" customFormat="1" ht="15.75" thickBot="1">
      <c r="A112" s="35"/>
      <c r="B112" s="36"/>
      <c r="C112" s="35"/>
      <c r="D112" s="36"/>
    </row>
    <row r="113" spans="1:4" ht="57.75" thickBot="1">
      <c r="A113" s="20" t="s">
        <v>26</v>
      </c>
      <c r="B113" s="28">
        <f>SUM(B114:B128)</f>
        <v>205384.05000000002</v>
      </c>
      <c r="C113" s="34" t="s">
        <v>43</v>
      </c>
      <c r="D113" s="19"/>
    </row>
    <row r="114" spans="1:4" s="33" customFormat="1" ht="15.75" thickBot="1">
      <c r="A114" s="35" t="s">
        <v>79</v>
      </c>
      <c r="B114" s="36">
        <v>18640.8</v>
      </c>
      <c r="C114" s="35" t="s">
        <v>37</v>
      </c>
      <c r="D114" s="36">
        <v>3</v>
      </c>
    </row>
    <row r="115" spans="1:4" s="33" customFormat="1" ht="15.75" thickBot="1">
      <c r="A115" s="35" t="s">
        <v>80</v>
      </c>
      <c r="B115" s="36">
        <v>6976.94</v>
      </c>
      <c r="C115" s="35" t="s">
        <v>81</v>
      </c>
      <c r="D115" s="36">
        <v>3.5</v>
      </c>
    </row>
    <row r="116" spans="1:4" s="33" customFormat="1" ht="15.75" thickBot="1">
      <c r="A116" s="35" t="s">
        <v>82</v>
      </c>
      <c r="B116" s="36">
        <v>3072.95</v>
      </c>
      <c r="C116" s="35" t="s">
        <v>37</v>
      </c>
      <c r="D116" s="36">
        <v>1</v>
      </c>
    </row>
    <row r="117" spans="1:4" s="33" customFormat="1" ht="15.75" thickBot="1">
      <c r="A117" s="35" t="s">
        <v>83</v>
      </c>
      <c r="B117" s="36">
        <v>1200</v>
      </c>
      <c r="C117" s="35" t="s">
        <v>84</v>
      </c>
      <c r="D117" s="36">
        <v>12</v>
      </c>
    </row>
    <row r="118" spans="1:4" s="33" customFormat="1" ht="15.75" thickBot="1">
      <c r="A118" s="35" t="s">
        <v>85</v>
      </c>
      <c r="B118" s="36">
        <v>3410.62</v>
      </c>
      <c r="C118" s="35" t="s">
        <v>37</v>
      </c>
      <c r="D118" s="36">
        <v>2</v>
      </c>
    </row>
    <row r="119" spans="1:4" s="33" customFormat="1" ht="15.75" thickBot="1">
      <c r="A119" s="35" t="s">
        <v>85</v>
      </c>
      <c r="B119" s="36">
        <v>10770</v>
      </c>
      <c r="C119" s="35" t="s">
        <v>37</v>
      </c>
      <c r="D119" s="36">
        <v>6</v>
      </c>
    </row>
    <row r="120" spans="1:4" s="33" customFormat="1" ht="15.75" thickBot="1">
      <c r="A120" s="35" t="s">
        <v>86</v>
      </c>
      <c r="B120" s="36">
        <v>5809.92</v>
      </c>
      <c r="C120" s="35" t="s">
        <v>39</v>
      </c>
      <c r="D120" s="36">
        <v>6</v>
      </c>
    </row>
    <row r="121" spans="1:4" s="33" customFormat="1" ht="15.75" thickBot="1">
      <c r="A121" s="35" t="s">
        <v>87</v>
      </c>
      <c r="B121" s="36">
        <v>606.71</v>
      </c>
      <c r="C121" s="35" t="s">
        <v>57</v>
      </c>
      <c r="D121" s="36">
        <v>1</v>
      </c>
    </row>
    <row r="122" spans="1:4" s="33" customFormat="1" ht="15.75" thickBot="1">
      <c r="A122" s="35" t="s">
        <v>88</v>
      </c>
      <c r="B122" s="36">
        <v>11418.7</v>
      </c>
      <c r="C122" s="35" t="s">
        <v>81</v>
      </c>
      <c r="D122" s="36">
        <v>1.75</v>
      </c>
    </row>
    <row r="123" spans="1:4" s="33" customFormat="1" ht="15.75" thickBot="1">
      <c r="A123" s="35" t="s">
        <v>89</v>
      </c>
      <c r="B123" s="36">
        <v>63904.5</v>
      </c>
      <c r="C123" s="35" t="s">
        <v>4</v>
      </c>
      <c r="D123" s="36">
        <v>23238</v>
      </c>
    </row>
    <row r="124" spans="1:4" s="33" customFormat="1" ht="15.75" thickBot="1">
      <c r="A124" s="35" t="s">
        <v>90</v>
      </c>
      <c r="B124" s="36">
        <v>70085.820000000007</v>
      </c>
      <c r="C124" s="35" t="s">
        <v>4</v>
      </c>
      <c r="D124" s="36">
        <v>23238</v>
      </c>
    </row>
    <row r="125" spans="1:4" s="33" customFormat="1" ht="15.75" thickBot="1">
      <c r="A125" s="35" t="s">
        <v>111</v>
      </c>
      <c r="B125" s="36">
        <v>2837.23</v>
      </c>
      <c r="C125" s="35" t="s">
        <v>37</v>
      </c>
      <c r="D125" s="36">
        <v>1</v>
      </c>
    </row>
    <row r="126" spans="1:4" s="33" customFormat="1" ht="15.75" thickBot="1">
      <c r="A126" s="35" t="s">
        <v>113</v>
      </c>
      <c r="B126" s="36">
        <v>395.05</v>
      </c>
      <c r="C126" s="35" t="s">
        <v>4</v>
      </c>
      <c r="D126" s="36">
        <v>23238</v>
      </c>
    </row>
    <row r="127" spans="1:4" s="33" customFormat="1" ht="15.75" thickBot="1">
      <c r="A127" s="35" t="s">
        <v>114</v>
      </c>
      <c r="B127" s="36">
        <v>395.05</v>
      </c>
      <c r="C127" s="35" t="s">
        <v>4</v>
      </c>
      <c r="D127" s="36">
        <v>23238</v>
      </c>
    </row>
    <row r="128" spans="1:4" s="33" customFormat="1" ht="15.75" thickBot="1">
      <c r="A128" s="35" t="s">
        <v>115</v>
      </c>
      <c r="B128" s="36">
        <v>5859.76</v>
      </c>
      <c r="C128" s="35" t="s">
        <v>116</v>
      </c>
      <c r="D128" s="36">
        <v>2</v>
      </c>
    </row>
    <row r="129" spans="1:4">
      <c r="A129" s="20" t="s">
        <v>27</v>
      </c>
      <c r="B129" s="28">
        <f>B130+B131</f>
        <v>31579.690000000002</v>
      </c>
      <c r="C129" s="34" t="s">
        <v>43</v>
      </c>
      <c r="D129" s="19"/>
    </row>
    <row r="130" spans="1:4" ht="30">
      <c r="A130" s="24" t="s">
        <v>34</v>
      </c>
      <c r="B130" s="30">
        <f>D130*5*12</f>
        <v>4800</v>
      </c>
      <c r="C130" s="25" t="s">
        <v>6</v>
      </c>
      <c r="D130" s="21">
        <v>80</v>
      </c>
    </row>
    <row r="131" spans="1:4">
      <c r="A131" s="24" t="s">
        <v>32</v>
      </c>
      <c r="B131" s="30">
        <f>[1]Лист1!$G$4501</f>
        <v>26779.690000000002</v>
      </c>
      <c r="C131" s="18" t="s">
        <v>43</v>
      </c>
      <c r="D131" s="21"/>
    </row>
    <row r="132" spans="1:4">
      <c r="A132" s="17" t="s">
        <v>148</v>
      </c>
      <c r="B132" s="28">
        <f>B13+B16+B19+B21+B28+B53+B97+B98+B99+B100+B105+B108+B111+B113</f>
        <v>1356627.5799999998</v>
      </c>
      <c r="C132" s="34" t="s">
        <v>43</v>
      </c>
      <c r="D132" s="19"/>
    </row>
    <row r="133" spans="1:4">
      <c r="A133" s="17" t="s">
        <v>149</v>
      </c>
      <c r="B133" s="28">
        <f>B132*1.2+B129</f>
        <v>1659532.7859999996</v>
      </c>
      <c r="C133" s="34" t="s">
        <v>43</v>
      </c>
      <c r="D133" s="19"/>
    </row>
    <row r="134" spans="1:4">
      <c r="A134" s="17" t="s">
        <v>150</v>
      </c>
      <c r="B134" s="28">
        <f>B4+B6+B9-B133</f>
        <v>44128.554000000469</v>
      </c>
      <c r="C134" s="34" t="s">
        <v>43</v>
      </c>
      <c r="D134" s="19"/>
    </row>
  </sheetData>
  <sheetProtection formatCells="0" formatColumns="0" formatRows="0" sort="0" autoFilter="0" pivotTables="0"/>
  <mergeCells count="4">
    <mergeCell ref="A1:D1"/>
    <mergeCell ref="A12:D12"/>
    <mergeCell ref="B2:D2"/>
    <mergeCell ref="A5:D5"/>
  </mergeCells>
  <hyperlinks>
    <hyperlink ref="C3" location="Ед.изм.!A1" display="Ед.изм."/>
  </hyperlink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Белорусская, д. 46</vt:lpstr>
      <vt:lpstr>'Белорусская, д. 46'!Область_печати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Bushina_OY</cp:lastModifiedBy>
  <cp:lastPrinted>2018-03-22T06:17:23Z</cp:lastPrinted>
  <dcterms:created xsi:type="dcterms:W3CDTF">2016-03-18T02:51:51Z</dcterms:created>
  <dcterms:modified xsi:type="dcterms:W3CDTF">2022-02-10T00:18:50Z</dcterms:modified>
</cp:coreProperties>
</file>