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05" windowWidth="21015" windowHeight="9210"/>
  </bookViews>
  <sheets>
    <sheet name="Осетровка 21" sheetId="1" r:id="rId1"/>
    <sheet name="Работа 2019" sheetId="3" r:id="rId2"/>
    <sheet name="Справка" sheetId="4" r:id="rId3"/>
  </sheets>
  <definedNames>
    <definedName name="_xlnm._FilterDatabase" localSheetId="1" hidden="1">'Работа 2019'!$A$3:$E$28</definedName>
    <definedName name="_xlnm.Print_Area" localSheetId="0">'Осетровка 21'!$A$1:$E$57</definedName>
  </definedNames>
  <calcPr calcId="144525"/>
</workbook>
</file>

<file path=xl/calcChain.xml><?xml version="1.0" encoding="utf-8"?>
<calcChain xmlns="http://schemas.openxmlformats.org/spreadsheetml/2006/main">
  <c r="B55" i="1" l="1"/>
  <c r="B8" i="1" l="1"/>
  <c r="B48" i="1" l="1"/>
  <c r="B43" i="1"/>
  <c r="B40" i="1"/>
  <c r="B31" i="1"/>
  <c r="B28" i="1"/>
  <c r="B53" i="1"/>
  <c r="B52" i="1"/>
  <c r="B46" i="1"/>
  <c r="B23" i="1"/>
  <c r="B20" i="1"/>
  <c r="B17" i="1"/>
  <c r="B14" i="1"/>
  <c r="B10" i="1" l="1"/>
  <c r="B9" i="1" s="1"/>
  <c r="B12" i="1" l="1"/>
  <c r="B54" i="1"/>
  <c r="B56" i="1" l="1"/>
  <c r="B57" i="1" s="1"/>
  <c r="H54" i="1"/>
</calcChain>
</file>

<file path=xl/sharedStrings.xml><?xml version="1.0" encoding="utf-8"?>
<sst xmlns="http://schemas.openxmlformats.org/spreadsheetml/2006/main" count="232" uniqueCount="112">
  <si>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</si>
  <si>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Наименование работ (услуг)</t>
  </si>
  <si>
    <t>Ед.изм.</t>
  </si>
  <si>
    <t>Количество работ (ед.)</t>
  </si>
  <si>
    <t>Доходы от нежилых помещений и провайдеров:</t>
  </si>
  <si>
    <t>Провайдеры:</t>
  </si>
  <si>
    <t>Расходы по дому:</t>
  </si>
  <si>
    <t>м2</t>
  </si>
  <si>
    <t>м</t>
  </si>
  <si>
    <t>сантехника</t>
  </si>
  <si>
    <t>кол-во показаний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</si>
  <si>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</si>
  <si>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</si>
  <si>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</si>
  <si>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Чел.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</si>
  <si>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</si>
  <si>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</si>
  <si>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</si>
  <si>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</si>
  <si>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</si>
  <si>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</si>
  <si>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</si>
  <si>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</si>
  <si>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</si>
  <si>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</si>
  <si>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</si>
  <si>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Дератизация</t>
  </si>
  <si>
    <t xml:space="preserve">Годовая фактическая стоимость работ (услуг) </t>
  </si>
  <si>
    <t>Адрес: мкр. Осетровка, д. 21</t>
  </si>
  <si>
    <t>Доходы по дому:</t>
  </si>
  <si>
    <t xml:space="preserve">По адресу ОСЕТРОВКА мкр д.21                                           </t>
  </si>
  <si>
    <t>Сумма</t>
  </si>
  <si>
    <t>Ед.изм</t>
  </si>
  <si>
    <t>Кол-во</t>
  </si>
  <si>
    <t>Очистка канализационной сети</t>
  </si>
  <si>
    <t>осмотр подвала</t>
  </si>
  <si>
    <t>раз</t>
  </si>
  <si>
    <t>Общий итог</t>
  </si>
  <si>
    <t>ИП Иванова Е. И</t>
  </si>
  <si>
    <t>15. Прочая работа (услуга)</t>
  </si>
  <si>
    <t>Расходы по снятию показаний с ИПУ по электроэнергии</t>
  </si>
  <si>
    <t>период: 01.01.2019-31.12.2019</t>
  </si>
  <si>
    <t>Сальдо начальное на 01.01.2019 г.</t>
  </si>
  <si>
    <t>Всего начислено за период с 01.01.2019 г. по 31.12.2019 г.</t>
  </si>
  <si>
    <t>Всего оплачено за период с 01.01.2019 г. по 31.12.2019 г.</t>
  </si>
  <si>
    <t>Дебиторская задолженность (переплата) на 31.12.2019 г.</t>
  </si>
  <si>
    <t>Всего доходов по дому за 2019 г.</t>
  </si>
  <si>
    <t>Всего расходов по дому за 2019 г.</t>
  </si>
  <si>
    <t>Всего расходов по дому с НДС за 2019 г.</t>
  </si>
  <si>
    <t>Конечное сальдо по дому на 31.12.2019 г.</t>
  </si>
  <si>
    <t>Конечное сальдо с учетом дебиторской задолженности (переплаты) на 31.12.2019 г.</t>
  </si>
  <si>
    <t xml:space="preserve">Накопительная по работам за период c  01.01.2019 по  31.12.2019 г.                                                                                   </t>
  </si>
  <si>
    <t>Наименование работ</t>
  </si>
  <si>
    <t>Вывоз ТКО 1,2 кв. 2019 г. к=0,6;0,8;0,85;0,9;1</t>
  </si>
  <si>
    <t>Вывоз ТКО 3,4 кв. 2019 г. к=0,6;0,8;0,85;0,9;1</t>
  </si>
  <si>
    <t>Замена стояка КНС  Осетровка  д.21 кв.18,19,22,23,</t>
  </si>
  <si>
    <t>стояк</t>
  </si>
  <si>
    <t>Замена хвс Осетровка 21 кв.18,19,22,23,26,27,30,31</t>
  </si>
  <si>
    <t>Изготовление продухов</t>
  </si>
  <si>
    <t>шт.</t>
  </si>
  <si>
    <t>Организация мест накоп.ртуть сод-х ламп 3,4 кв. 20</t>
  </si>
  <si>
    <t>Содержание ДРС 1,2 кв.2019 г. К=0,6</t>
  </si>
  <si>
    <t>Содержание ДРС 3,4 кв. 2019 г.коэф. 0,6</t>
  </si>
  <si>
    <t>Тех.обслуживание ГО К=0,6;0,8;0,85;0,9;1 (3,4 кв.</t>
  </si>
  <si>
    <t>Тех.обслуживание ГО к=0,6;0,8;0,85;0,9;1 (1,2 кв.2</t>
  </si>
  <si>
    <t>Уборка МОП 1,2 кв. 2019 г. К=0,6</t>
  </si>
  <si>
    <t>Уборка МОП 3,4 кв. 2019 г. К=0,6</t>
  </si>
  <si>
    <t>Уборка придомовой территории 1,2 кв. 2019 г. к=0,6</t>
  </si>
  <si>
    <t>Уборка придомовой территории 3,4 кв. 2019 г. к=0,6</t>
  </si>
  <si>
    <t>Управление жилым фондом 1,2 кв. 2019г. К=0,6;0,8;0,85;0,9;1</t>
  </si>
  <si>
    <t>Управление жилым фондом 1,2 кв. 2019г. К=0,6;0,8;0</t>
  </si>
  <si>
    <t>Управление жилым фондом 3,4 кв. 2019г. К=0,6;0,8;0,85;0,9;1</t>
  </si>
  <si>
    <t>Управление жилым фондом 3,4 кв. 2019г. К=0,6;0,8;0</t>
  </si>
  <si>
    <t>Хол.вода потр.при содер.общ.имущ. в МКД 1,2 кв.201</t>
  </si>
  <si>
    <t>Хол.вода потр.при содер.общ.имущ. в МКД 3,4 кв.201</t>
  </si>
  <si>
    <t>Электрическая энергия потр.при содержании общего и</t>
  </si>
  <si>
    <t>установка почтовых ящиков 4 секц.</t>
  </si>
  <si>
    <t>№</t>
  </si>
  <si>
    <t>Справка об уровне сбора платы за жилое помещение по состоянию на 07.02.2020</t>
  </si>
  <si>
    <t>ЖЭУ</t>
  </si>
  <si>
    <t>Адрес</t>
  </si>
  <si>
    <t>Начислено</t>
  </si>
  <si>
    <t>Оплачено</t>
  </si>
  <si>
    <t>Процент оплаты</t>
  </si>
  <si>
    <t>Месяц</t>
  </si>
  <si>
    <t>Год</t>
  </si>
  <si>
    <t/>
  </si>
  <si>
    <t>Отдел :</t>
  </si>
  <si>
    <t xml:space="preserve">  2</t>
  </si>
  <si>
    <t>10</t>
  </si>
  <si>
    <t>ОСЕТРОВКА мкр д.21</t>
  </si>
  <si>
    <t>январь</t>
  </si>
  <si>
    <t>2019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</si>
  <si>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</si>
  <si>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</si>
  <si>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</si>
  <si>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</si>
  <si>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</si>
  <si>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</si>
  <si>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</si>
  <si>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</si>
  <si>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</si>
  <si>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</si>
  <si>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</si>
  <si>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по группе</t>
  </si>
  <si>
    <t>Хол.вода потр.при содер.общ.имущ. в МКД 3,4 кв.2019 г</t>
  </si>
  <si>
    <t>Хол.вода потр.при содер.общ.имущ. в МКД 1,2 кв.2019 г</t>
  </si>
  <si>
    <t>Электрическая энергия потр.при содержании общего имущ.МКД 1,2 кв.2019 г</t>
  </si>
  <si>
    <t>Электрическая энергия потр.при содержании общего имущ.МКД 3,4 кв.2019 г</t>
  </si>
  <si>
    <t>Тех.обслуживание ГО К=0,6;0,8;0,85;0,9;1 (3,4 кв. 2019 г)</t>
  </si>
  <si>
    <t>Тех.обслуживание ГО к=0,6;0,8;0,85;0,9;1 (1,2 кв.2019 г)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</si>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</sst>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3F3F3F"/>
      <name val="Times New Roman"/>
      <family val="1"/>
      <charset val="204"/>
    </font>
    <font>
      <b/>
      <sz val="13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2" borderId="1" applyNumberFormat="0" applyAlignment="0" applyProtection="0"/>
  </cellStyleXfs>
  <cellXfs count="72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2" xfId="2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164" fontId="4" fillId="0" borderId="0" xfId="1" applyFont="1" applyFill="1" applyAlignment="1">
      <alignment vertical="center"/>
    </xf>
    <xf numFmtId="164" fontId="5" fillId="0" borderId="2" xfId="1" applyFont="1" applyFill="1" applyBorder="1" applyAlignment="1">
      <alignment horizontal="left" vertical="center" wrapText="1"/>
    </xf>
    <xf numFmtId="164" fontId="4" fillId="0" borderId="2" xfId="1" applyFont="1" applyFill="1" applyBorder="1" applyAlignment="1">
      <alignment horizontal="center" vertical="center"/>
    </xf>
    <xf numFmtId="164" fontId="6" fillId="0" borderId="2" xfId="1" applyFont="1" applyFill="1" applyBorder="1" applyAlignment="1">
      <alignment horizontal="center" vertical="center" wrapText="1"/>
    </xf>
    <xf numFmtId="164" fontId="7" fillId="0" borderId="2" xfId="1" applyFont="1" applyFill="1" applyBorder="1" applyAlignment="1" applyProtection="1">
      <alignment horizontal="center" vertical="center"/>
    </xf>
    <xf numFmtId="0" fontId="10" fillId="0" borderId="2" xfId="2" applyFont="1" applyFill="1" applyBorder="1" applyAlignment="1">
      <alignment horizontal="left" vertical="center"/>
    </xf>
    <xf numFmtId="0" fontId="0" fillId="0" borderId="0" xfId="0"/>
    <xf numFmtId="164" fontId="10" fillId="0" borderId="2" xfId="1" applyFont="1" applyFill="1" applyBorder="1" applyAlignment="1">
      <alignment horizontal="center" vertical="center" wrapText="1"/>
    </xf>
    <xf numFmtId="164" fontId="4" fillId="0" borderId="2" xfId="1" applyFont="1" applyFill="1" applyBorder="1" applyAlignment="1">
      <alignment horizontal="center" vertical="center" wrapText="1"/>
    </xf>
    <xf numFmtId="164" fontId="8" fillId="0" borderId="2" xfId="1" applyFont="1" applyFill="1" applyBorder="1" applyAlignment="1">
      <alignment horizontal="center" wrapText="1"/>
    </xf>
    <xf numFmtId="164" fontId="4" fillId="0" borderId="2" xfId="1" applyFont="1" applyFill="1" applyBorder="1" applyAlignment="1">
      <alignment horizontal="center" wrapText="1"/>
    </xf>
    <xf numFmtId="164" fontId="8" fillId="0" borderId="2" xfId="1" applyFont="1" applyFill="1" applyBorder="1" applyAlignment="1">
      <alignment horizontal="center" vertical="center" wrapText="1"/>
    </xf>
    <xf numFmtId="164" fontId="4" fillId="0" borderId="0" xfId="1" applyFont="1" applyFill="1" applyAlignment="1">
      <alignment horizontal="center" vertical="center"/>
    </xf>
    <xf numFmtId="164" fontId="4" fillId="0" borderId="0" xfId="1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4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Fill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/>
    <xf numFmtId="0" fontId="9" fillId="3" borderId="2" xfId="0" applyFont="1" applyFill="1" applyBorder="1"/>
    <xf numFmtId="4" fontId="0" fillId="3" borderId="2" xfId="0" applyNumberFormat="1" applyFill="1" applyBorder="1"/>
    <xf numFmtId="0" fontId="0" fillId="0" borderId="2" xfId="0" applyBorder="1" applyAlignment="1">
      <alignment horizontal="center"/>
    </xf>
    <xf numFmtId="4" fontId="6" fillId="0" borderId="2" xfId="1" applyNumberFormat="1" applyFont="1" applyFill="1" applyBorder="1" applyAlignment="1">
      <alignment horizontal="right" vertical="center" wrapText="1"/>
    </xf>
    <xf numFmtId="4" fontId="10" fillId="0" borderId="2" xfId="1" applyNumberFormat="1" applyFont="1" applyFill="1" applyBorder="1" applyAlignment="1">
      <alignment horizontal="right" vertical="center" wrapText="1"/>
    </xf>
    <xf numFmtId="4" fontId="5" fillId="0" borderId="2" xfId="1" applyNumberFormat="1" applyFont="1" applyFill="1" applyBorder="1" applyAlignment="1">
      <alignment horizontal="right" vertical="center"/>
    </xf>
    <xf numFmtId="4" fontId="0" fillId="0" borderId="2" xfId="0" applyNumberFormat="1" applyFill="1" applyBorder="1" applyAlignment="1">
      <alignment horizontal="right"/>
    </xf>
    <xf numFmtId="4" fontId="5" fillId="0" borderId="2" xfId="1" applyNumberFormat="1" applyFont="1" applyFill="1" applyBorder="1" applyAlignment="1">
      <alignment horizontal="right"/>
    </xf>
    <xf numFmtId="4" fontId="5" fillId="0" borderId="2" xfId="0" applyNumberFormat="1" applyFont="1" applyFill="1" applyBorder="1" applyAlignment="1">
      <alignment horizontal="right" vertical="center"/>
    </xf>
    <xf numFmtId="4" fontId="8" fillId="0" borderId="2" xfId="1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 wrapText="1"/>
    </xf>
    <xf numFmtId="164" fontId="6" fillId="0" borderId="2" xfId="1" applyFont="1" applyFill="1" applyBorder="1" applyAlignment="1">
      <alignment horizontal="right" vertical="center" wrapText="1"/>
    </xf>
    <xf numFmtId="164" fontId="4" fillId="0" borderId="2" xfId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64" fontId="4" fillId="0" borderId="7" xfId="1" applyFont="1" applyFill="1" applyBorder="1" applyAlignment="1">
      <alignment horizontal="center" vertical="center"/>
    </xf>
    <xf numFmtId="164" fontId="4" fillId="0" borderId="8" xfId="1" applyFont="1" applyFill="1" applyBorder="1" applyAlignment="1">
      <alignment horizontal="center" vertical="center"/>
    </xf>
    <xf numFmtId="164" fontId="4" fillId="0" borderId="9" xfId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164" fontId="5" fillId="0" borderId="2" xfId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Fill="1"/>
    <xf numFmtId="0" fontId="12" fillId="0" borderId="3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3" xfId="0" applyNumberFormat="1" applyFont="1" applyFill="1" applyBorder="1" applyAlignment="1" applyProtection="1">
      <alignment horizontal="left" vertical="top" wrapText="1"/>
    </xf>
    <xf numFmtId="0" fontId="12" fillId="0" borderId="3" xfId="0" applyNumberFormat="1" applyFont="1" applyFill="1" applyBorder="1" applyAlignment="1" applyProtection="1">
      <alignment horizontal="left" vertical="center" wrapText="1"/>
    </xf>
    <xf numFmtId="0" fontId="12" fillId="0" borderId="4" xfId="0" applyNumberFormat="1" applyFont="1" applyFill="1" applyBorder="1" applyAlignment="1" applyProtection="1">
      <alignment horizontal="left" vertical="center" wrapText="1"/>
    </xf>
    <xf numFmtId="0" fontId="12" fillId="0" borderId="6" xfId="0" applyNumberFormat="1" applyFont="1" applyFill="1" applyBorder="1" applyAlignment="1" applyProtection="1">
      <alignment horizontal="left" vertical="center" wrapText="1"/>
    </xf>
    <xf numFmtId="0" fontId="12" fillId="0" borderId="5" xfId="0" applyNumberFormat="1" applyFont="1" applyFill="1" applyBorder="1" applyAlignment="1" applyProtection="1">
      <alignment horizontal="left" vertical="center" wrapText="1"/>
    </xf>
    <xf numFmtId="4" fontId="12" fillId="0" borderId="3" xfId="0" applyNumberFormat="1" applyFont="1" applyFill="1" applyBorder="1" applyAlignment="1" applyProtection="1">
      <alignment horizontal="center" vertical="top" wrapText="1"/>
    </xf>
    <xf numFmtId="2" fontId="12" fillId="0" borderId="3" xfId="0" applyNumberFormat="1" applyFont="1" applyFill="1" applyBorder="1" applyAlignment="1" applyProtection="1">
      <alignment horizontal="center" vertical="top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4" fontId="12" fillId="0" borderId="3" xfId="0" applyNumberFormat="1" applyFont="1" applyFill="1" applyBorder="1" applyAlignment="1" applyProtection="1">
      <alignment horizontal="center" vertical="center" wrapText="1"/>
    </xf>
    <xf numFmtId="2" fontId="12" fillId="0" borderId="3" xfId="0" applyNumberFormat="1" applyFont="1" applyFill="1" applyBorder="1" applyAlignment="1" applyProtection="1">
      <alignment horizontal="center" vertical="center" wrapText="1"/>
    </xf>
  </cellXfs>
  <cellStyles count="3">
    <cellStyle name="Вывод" xfId="2" builtinId="21"/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57"/>
  <sheetViews>
    <sheetView tabSelected="1" workbookViewId="0">
      <pane ySplit="3" topLeftCell="A4" activePane="bottomLeft" state="frozen"/>
      <selection pane="bottomLeft" activeCell="B2" sqref="B2:D2"/>
    </sheetView>
  </sheetViews>
  <sheetFormatPr defaultRowHeight="15" x14ac:dyDescent="0.25"/>
  <cols>
    <col min="1" max="1" width="74.7109375" style="6" customWidth="1"/>
    <col min="2" max="2" width="20.7109375" style="7" customWidth="1"/>
    <col min="3" max="3" width="12.140625" style="19" customWidth="1"/>
    <col min="4" max="4" width="15.7109375" style="20" customWidth="1"/>
    <col min="5" max="5" width="0" style="1" hidden="1" customWidth="1"/>
    <col min="6" max="7" width="9.140625" style="1"/>
    <col min="8" max="8" width="10" style="1" bestFit="1" customWidth="1"/>
    <col min="9" max="16384" width="9.140625" style="1"/>
  </cols>
  <sheetData>
    <row r="1" spans="1:4" ht="42" customHeight="1" x14ac:dyDescent="0.25">
      <c r="A1" s="47" t="s">
        <v>0</v>
      </c>
      <c r="B1" s="47"/>
      <c r="C1" s="47"/>
      <c r="D1" s="47"/>
    </row>
    <row r="2" spans="1:4" x14ac:dyDescent="0.25">
      <c r="A2" s="4" t="s">
        <v>28</v>
      </c>
      <c r="B2" s="49" t="s">
        <v>41</v>
      </c>
      <c r="C2" s="50"/>
      <c r="D2" s="51"/>
    </row>
    <row r="3" spans="1:4" ht="57" x14ac:dyDescent="0.25">
      <c r="A3" s="3" t="s">
        <v>1</v>
      </c>
      <c r="B3" s="10" t="s">
        <v>27</v>
      </c>
      <c r="C3" s="11" t="s">
        <v>2</v>
      </c>
      <c r="D3" s="10" t="s">
        <v>3</v>
      </c>
    </row>
    <row r="4" spans="1:4" x14ac:dyDescent="0.25">
      <c r="A4" s="3" t="s">
        <v>42</v>
      </c>
      <c r="B4" s="45">
        <v>-551612.38119999995</v>
      </c>
      <c r="C4" s="53" t="s">
        <v>111</v>
      </c>
      <c r="D4" s="10"/>
    </row>
    <row r="5" spans="1:4" x14ac:dyDescent="0.25">
      <c r="A5" s="52" t="s">
        <v>29</v>
      </c>
      <c r="B5" s="52"/>
      <c r="C5" s="52"/>
      <c r="D5" s="52"/>
    </row>
    <row r="6" spans="1:4" x14ac:dyDescent="0.25">
      <c r="A6" s="3" t="s">
        <v>43</v>
      </c>
      <c r="B6" s="45">
        <v>335977.29</v>
      </c>
      <c r="C6" s="53" t="s">
        <v>111</v>
      </c>
      <c r="D6" s="10"/>
    </row>
    <row r="7" spans="1:4" x14ac:dyDescent="0.25">
      <c r="A7" s="3" t="s">
        <v>44</v>
      </c>
      <c r="B7" s="37">
        <v>251252.29</v>
      </c>
      <c r="C7" s="53" t="s">
        <v>111</v>
      </c>
      <c r="D7" s="10"/>
    </row>
    <row r="8" spans="1:4" x14ac:dyDescent="0.25">
      <c r="A8" s="3" t="s">
        <v>45</v>
      </c>
      <c r="B8" s="37">
        <f>B7-B6</f>
        <v>-84724.999999999971</v>
      </c>
      <c r="C8" s="53" t="s">
        <v>111</v>
      </c>
      <c r="D8" s="10"/>
    </row>
    <row r="9" spans="1:4" x14ac:dyDescent="0.25">
      <c r="A9" s="3" t="s">
        <v>4</v>
      </c>
      <c r="B9" s="37">
        <f>B10+B11</f>
        <v>70649.81</v>
      </c>
      <c r="C9" s="53" t="s">
        <v>111</v>
      </c>
      <c r="D9" s="10"/>
    </row>
    <row r="10" spans="1:4" x14ac:dyDescent="0.25">
      <c r="A10" s="12" t="s">
        <v>5</v>
      </c>
      <c r="B10" s="38">
        <f>264.32*12</f>
        <v>3171.84</v>
      </c>
      <c r="C10" s="9" t="s">
        <v>111</v>
      </c>
      <c r="D10" s="14"/>
    </row>
    <row r="11" spans="1:4" x14ac:dyDescent="0.25">
      <c r="A11" s="12" t="s">
        <v>38</v>
      </c>
      <c r="B11" s="38">
        <v>67477.97</v>
      </c>
      <c r="C11" s="9" t="s">
        <v>111</v>
      </c>
      <c r="D11" s="14"/>
    </row>
    <row r="12" spans="1:4" x14ac:dyDescent="0.25">
      <c r="A12" s="4" t="s">
        <v>46</v>
      </c>
      <c r="B12" s="39">
        <f>B6+B9</f>
        <v>406627.1</v>
      </c>
      <c r="C12" s="53" t="s">
        <v>111</v>
      </c>
      <c r="D12" s="15"/>
    </row>
    <row r="13" spans="1:4" x14ac:dyDescent="0.25">
      <c r="A13" s="48" t="s">
        <v>6</v>
      </c>
      <c r="B13" s="48"/>
      <c r="C13" s="48"/>
      <c r="D13" s="48"/>
    </row>
    <row r="14" spans="1:4" x14ac:dyDescent="0.25">
      <c r="A14" s="5" t="s">
        <v>11</v>
      </c>
      <c r="B14" s="39">
        <f>SUM(B15:B16)</f>
        <v>60734.75</v>
      </c>
      <c r="C14" s="53" t="s">
        <v>111</v>
      </c>
      <c r="D14" s="15"/>
    </row>
    <row r="15" spans="1:4" s="13" customFormat="1" x14ac:dyDescent="0.25">
      <c r="A15" s="23" t="s">
        <v>69</v>
      </c>
      <c r="B15" s="40">
        <v>29619.02</v>
      </c>
      <c r="C15" s="24" t="s">
        <v>7</v>
      </c>
      <c r="D15" s="25">
        <v>7877.4</v>
      </c>
    </row>
    <row r="16" spans="1:4" s="13" customFormat="1" x14ac:dyDescent="0.25">
      <c r="A16" s="23" t="s">
        <v>71</v>
      </c>
      <c r="B16" s="40">
        <v>31115.73</v>
      </c>
      <c r="C16" s="24" t="s">
        <v>7</v>
      </c>
      <c r="D16" s="25">
        <v>7877.4</v>
      </c>
    </row>
    <row r="17" spans="1:5" ht="28.5" x14ac:dyDescent="0.25">
      <c r="A17" s="5" t="s">
        <v>12</v>
      </c>
      <c r="B17" s="39">
        <f>SUM(B18:B19)</f>
        <v>20036.599999999999</v>
      </c>
      <c r="C17" s="53" t="s">
        <v>111</v>
      </c>
      <c r="D17" s="15"/>
    </row>
    <row r="18" spans="1:5" s="13" customFormat="1" x14ac:dyDescent="0.25">
      <c r="A18" s="23" t="s">
        <v>65</v>
      </c>
      <c r="B18" s="40">
        <v>9559.64</v>
      </c>
      <c r="C18" s="24" t="s">
        <v>7</v>
      </c>
      <c r="D18" s="25">
        <v>7527.29</v>
      </c>
    </row>
    <row r="19" spans="1:5" s="13" customFormat="1" x14ac:dyDescent="0.25">
      <c r="A19" s="23" t="s">
        <v>66</v>
      </c>
      <c r="B19" s="40">
        <v>10476.959999999999</v>
      </c>
      <c r="C19" s="24" t="s">
        <v>7</v>
      </c>
      <c r="D19" s="25">
        <v>7877.4</v>
      </c>
    </row>
    <row r="20" spans="1:5" x14ac:dyDescent="0.25">
      <c r="A20" s="5" t="s">
        <v>13</v>
      </c>
      <c r="B20" s="39">
        <f>SUM(B21:B22)</f>
        <v>34960.199999999997</v>
      </c>
      <c r="C20" s="53" t="s">
        <v>111</v>
      </c>
      <c r="D20" s="15"/>
    </row>
    <row r="21" spans="1:5" s="13" customFormat="1" x14ac:dyDescent="0.25">
      <c r="A21" s="23" t="s">
        <v>53</v>
      </c>
      <c r="B21" s="40">
        <v>17003.37</v>
      </c>
      <c r="C21" s="24" t="s">
        <v>14</v>
      </c>
      <c r="D21" s="25">
        <v>321</v>
      </c>
    </row>
    <row r="22" spans="1:5" s="13" customFormat="1" x14ac:dyDescent="0.25">
      <c r="A22" s="23" t="s">
        <v>54</v>
      </c>
      <c r="B22" s="40">
        <v>17956.830000000002</v>
      </c>
      <c r="C22" s="24" t="s">
        <v>14</v>
      </c>
      <c r="D22" s="25">
        <v>339</v>
      </c>
    </row>
    <row r="23" spans="1:5" ht="28.5" x14ac:dyDescent="0.25">
      <c r="A23" s="5" t="s">
        <v>15</v>
      </c>
      <c r="B23" s="39">
        <f>SUM(B24:B27)</f>
        <v>2993.4000000000005</v>
      </c>
      <c r="C23" s="53" t="s">
        <v>111</v>
      </c>
      <c r="D23" s="15"/>
    </row>
    <row r="24" spans="1:5" s="13" customFormat="1" x14ac:dyDescent="0.25">
      <c r="A24" s="23" t="s">
        <v>106</v>
      </c>
      <c r="B24" s="40">
        <v>630.19000000000005</v>
      </c>
      <c r="C24" s="24" t="s">
        <v>7</v>
      </c>
      <c r="D24" s="25">
        <v>7877.4</v>
      </c>
    </row>
    <row r="25" spans="1:5" s="13" customFormat="1" x14ac:dyDescent="0.25">
      <c r="A25" s="23" t="s">
        <v>105</v>
      </c>
      <c r="B25" s="40">
        <v>630.19000000000005</v>
      </c>
      <c r="C25" s="24" t="s">
        <v>7</v>
      </c>
      <c r="D25" s="25">
        <v>7877.4</v>
      </c>
    </row>
    <row r="26" spans="1:5" s="13" customFormat="1" x14ac:dyDescent="0.25">
      <c r="A26" s="23" t="s">
        <v>107</v>
      </c>
      <c r="B26" s="40">
        <v>866.51</v>
      </c>
      <c r="C26" s="24" t="s">
        <v>7</v>
      </c>
      <c r="D26" s="25">
        <v>7877.4</v>
      </c>
    </row>
    <row r="27" spans="1:5" s="13" customFormat="1" x14ac:dyDescent="0.25">
      <c r="A27" s="23" t="s">
        <v>108</v>
      </c>
      <c r="B27" s="40">
        <v>866.51</v>
      </c>
      <c r="C27" s="24" t="s">
        <v>7</v>
      </c>
      <c r="D27" s="25">
        <v>7877.4</v>
      </c>
    </row>
    <row r="28" spans="1:5" ht="42.75" x14ac:dyDescent="0.25">
      <c r="A28" s="5" t="s">
        <v>16</v>
      </c>
      <c r="B28" s="41">
        <f>SUM(B29:B30)</f>
        <v>7863.42</v>
      </c>
      <c r="C28" s="53" t="s">
        <v>111</v>
      </c>
      <c r="D28" s="16"/>
    </row>
    <row r="29" spans="1:5" x14ac:dyDescent="0.25">
      <c r="A29" s="44" t="s">
        <v>58</v>
      </c>
      <c r="B29" s="40">
        <v>3618.78</v>
      </c>
      <c r="C29" s="24" t="s">
        <v>59</v>
      </c>
      <c r="D29" s="25">
        <v>3</v>
      </c>
    </row>
    <row r="30" spans="1:5" x14ac:dyDescent="0.25">
      <c r="A30" s="44" t="s">
        <v>76</v>
      </c>
      <c r="B30" s="40">
        <v>4244.6400000000003</v>
      </c>
      <c r="C30" s="24" t="s">
        <v>59</v>
      </c>
      <c r="D30" s="25">
        <v>16</v>
      </c>
    </row>
    <row r="31" spans="1:5" ht="42.75" x14ac:dyDescent="0.25">
      <c r="A31" s="5" t="s">
        <v>17</v>
      </c>
      <c r="B31" s="39">
        <f>SUM(B32:B35)</f>
        <v>147314.88</v>
      </c>
      <c r="C31" s="53" t="s">
        <v>111</v>
      </c>
      <c r="D31" s="17"/>
      <c r="E31" s="2" t="s">
        <v>9</v>
      </c>
    </row>
    <row r="32" spans="1:5" s="13" customFormat="1" x14ac:dyDescent="0.25">
      <c r="A32" s="23" t="s">
        <v>55</v>
      </c>
      <c r="B32" s="40">
        <v>52735</v>
      </c>
      <c r="C32" s="24" t="s">
        <v>56</v>
      </c>
      <c r="D32" s="25">
        <v>1</v>
      </c>
    </row>
    <row r="33" spans="1:4" s="13" customFormat="1" x14ac:dyDescent="0.25">
      <c r="A33" s="23" t="s">
        <v>57</v>
      </c>
      <c r="B33" s="40">
        <v>91794</v>
      </c>
      <c r="C33" s="24" t="s">
        <v>56</v>
      </c>
      <c r="D33" s="25">
        <v>1</v>
      </c>
    </row>
    <row r="34" spans="1:4" s="13" customFormat="1" x14ac:dyDescent="0.25">
      <c r="A34" s="23" t="s">
        <v>34</v>
      </c>
      <c r="B34" s="40">
        <v>2245.6</v>
      </c>
      <c r="C34" s="24" t="s">
        <v>8</v>
      </c>
      <c r="D34" s="25">
        <v>8</v>
      </c>
    </row>
    <row r="35" spans="1:4" s="13" customFormat="1" x14ac:dyDescent="0.25">
      <c r="A35" s="23" t="s">
        <v>35</v>
      </c>
      <c r="B35" s="40">
        <v>540.28</v>
      </c>
      <c r="C35" s="24" t="s">
        <v>36</v>
      </c>
      <c r="D35" s="25">
        <v>2</v>
      </c>
    </row>
    <row r="36" spans="1:4" ht="28.5" x14ac:dyDescent="0.25">
      <c r="A36" s="5" t="s">
        <v>18</v>
      </c>
      <c r="B36" s="39">
        <v>0</v>
      </c>
      <c r="C36" s="53" t="s">
        <v>111</v>
      </c>
      <c r="D36" s="16"/>
    </row>
    <row r="37" spans="1:4" ht="28.5" x14ac:dyDescent="0.25">
      <c r="A37" s="5" t="s">
        <v>19</v>
      </c>
      <c r="B37" s="39">
        <v>0</v>
      </c>
      <c r="C37" s="53" t="s">
        <v>111</v>
      </c>
      <c r="D37" s="15"/>
    </row>
    <row r="38" spans="1:4" x14ac:dyDescent="0.25">
      <c r="A38" s="5" t="s">
        <v>20</v>
      </c>
      <c r="B38" s="39">
        <v>0</v>
      </c>
      <c r="C38" s="53" t="s">
        <v>111</v>
      </c>
      <c r="D38" s="15"/>
    </row>
    <row r="39" spans="1:4" ht="28.5" x14ac:dyDescent="0.25">
      <c r="A39" s="5" t="s">
        <v>21</v>
      </c>
      <c r="B39" s="39">
        <v>0</v>
      </c>
      <c r="C39" s="53" t="s">
        <v>111</v>
      </c>
      <c r="D39" s="15"/>
    </row>
    <row r="40" spans="1:4" ht="28.5" x14ac:dyDescent="0.25">
      <c r="A40" s="8" t="s">
        <v>22</v>
      </c>
      <c r="B40" s="39">
        <f>SUM(B41:B42)</f>
        <v>3466.05</v>
      </c>
      <c r="C40" s="53" t="s">
        <v>111</v>
      </c>
      <c r="D40" s="18"/>
    </row>
    <row r="41" spans="1:4" s="13" customFormat="1" x14ac:dyDescent="0.25">
      <c r="A41" s="23" t="s">
        <v>109</v>
      </c>
      <c r="B41" s="40">
        <v>1811.8</v>
      </c>
      <c r="C41" s="24" t="s">
        <v>7</v>
      </c>
      <c r="D41" s="25">
        <v>7877.4</v>
      </c>
    </row>
    <row r="42" spans="1:4" s="13" customFormat="1" x14ac:dyDescent="0.25">
      <c r="A42" s="23" t="s">
        <v>110</v>
      </c>
      <c r="B42" s="40">
        <v>1654.25</v>
      </c>
      <c r="C42" s="24" t="s">
        <v>7</v>
      </c>
      <c r="D42" s="25">
        <v>7877.4</v>
      </c>
    </row>
    <row r="43" spans="1:4" ht="28.5" x14ac:dyDescent="0.25">
      <c r="A43" s="8" t="s">
        <v>23</v>
      </c>
      <c r="B43" s="39">
        <f>SUM(B44:B45)</f>
        <v>9760.09</v>
      </c>
      <c r="C43" s="53" t="s">
        <v>111</v>
      </c>
      <c r="D43" s="15"/>
    </row>
    <row r="44" spans="1:4" s="13" customFormat="1" x14ac:dyDescent="0.25">
      <c r="A44" s="23" t="s">
        <v>61</v>
      </c>
      <c r="B44" s="40">
        <v>4167.1400000000003</v>
      </c>
      <c r="C44" s="24" t="s">
        <v>7</v>
      </c>
      <c r="D44" s="25">
        <v>7877.4</v>
      </c>
    </row>
    <row r="45" spans="1:4" s="13" customFormat="1" x14ac:dyDescent="0.25">
      <c r="A45" s="23" t="s">
        <v>62</v>
      </c>
      <c r="B45" s="40">
        <v>5592.95</v>
      </c>
      <c r="C45" s="24" t="s">
        <v>7</v>
      </c>
      <c r="D45" s="25">
        <v>7877.4</v>
      </c>
    </row>
    <row r="46" spans="1:4" ht="28.5" x14ac:dyDescent="0.25">
      <c r="A46" s="5" t="s">
        <v>24</v>
      </c>
      <c r="B46" s="39">
        <f>SUM(B47:B47)</f>
        <v>900.28</v>
      </c>
      <c r="C46" s="53" t="s">
        <v>111</v>
      </c>
      <c r="D46" s="16"/>
    </row>
    <row r="47" spans="1:4" s="13" customFormat="1" x14ac:dyDescent="0.25">
      <c r="A47" s="23" t="s">
        <v>26</v>
      </c>
      <c r="B47" s="40">
        <v>900.28</v>
      </c>
      <c r="C47" s="24" t="s">
        <v>7</v>
      </c>
      <c r="D47" s="25">
        <v>634</v>
      </c>
    </row>
    <row r="48" spans="1:4" ht="42.75" x14ac:dyDescent="0.25">
      <c r="A48" s="5" t="s">
        <v>25</v>
      </c>
      <c r="B48" s="39">
        <f>SUM(B49:B51)</f>
        <v>37878.630000000005</v>
      </c>
      <c r="C48" s="53" t="s">
        <v>111</v>
      </c>
      <c r="D48" s="16"/>
    </row>
    <row r="49" spans="1:8" s="13" customFormat="1" x14ac:dyDescent="0.25">
      <c r="A49" s="23" t="s">
        <v>60</v>
      </c>
      <c r="B49" s="40">
        <v>61.86</v>
      </c>
      <c r="C49" s="24" t="s">
        <v>7</v>
      </c>
      <c r="D49" s="25">
        <v>3639.02</v>
      </c>
    </row>
    <row r="50" spans="1:8" s="13" customFormat="1" x14ac:dyDescent="0.25">
      <c r="A50" s="23" t="s">
        <v>67</v>
      </c>
      <c r="B50" s="40">
        <v>18517.11</v>
      </c>
      <c r="C50" s="24" t="s">
        <v>7</v>
      </c>
      <c r="D50" s="25">
        <v>7527.29</v>
      </c>
    </row>
    <row r="51" spans="1:8" s="13" customFormat="1" x14ac:dyDescent="0.25">
      <c r="A51" s="23" t="s">
        <v>68</v>
      </c>
      <c r="B51" s="40">
        <v>19299.66</v>
      </c>
      <c r="C51" s="24" t="s">
        <v>7</v>
      </c>
      <c r="D51" s="25">
        <v>7877.4</v>
      </c>
    </row>
    <row r="52" spans="1:8" s="22" customFormat="1" ht="36" customHeight="1" x14ac:dyDescent="0.25">
      <c r="A52" s="4" t="s">
        <v>39</v>
      </c>
      <c r="B52" s="42">
        <f>SUM(B53)</f>
        <v>1920</v>
      </c>
      <c r="C52" s="53" t="s">
        <v>111</v>
      </c>
      <c r="D52" s="5"/>
    </row>
    <row r="53" spans="1:8" ht="30.75" customHeight="1" x14ac:dyDescent="0.25">
      <c r="A53" s="21" t="s">
        <v>40</v>
      </c>
      <c r="B53" s="43">
        <f>D53*5*12</f>
        <v>1920</v>
      </c>
      <c r="C53" s="18" t="s">
        <v>10</v>
      </c>
      <c r="D53" s="46">
        <v>32</v>
      </c>
    </row>
    <row r="54" spans="1:8" x14ac:dyDescent="0.25">
      <c r="A54" s="4" t="s">
        <v>47</v>
      </c>
      <c r="B54" s="39">
        <f>B14++B17+B20+B23+B28+B31+B36+B37+B39+B40+B43+B46+B48</f>
        <v>325908.30000000005</v>
      </c>
      <c r="C54" s="53" t="s">
        <v>111</v>
      </c>
      <c r="D54" s="18"/>
      <c r="H54" s="1" t="b">
        <f>B54='Работа 2019'!C28</f>
        <v>1</v>
      </c>
    </row>
    <row r="55" spans="1:8" x14ac:dyDescent="0.25">
      <c r="A55" s="4" t="s">
        <v>48</v>
      </c>
      <c r="B55" s="39">
        <f>B54*1.2+B52</f>
        <v>393009.96</v>
      </c>
      <c r="C55" s="53" t="s">
        <v>111</v>
      </c>
      <c r="D55" s="15"/>
    </row>
    <row r="56" spans="1:8" x14ac:dyDescent="0.25">
      <c r="A56" s="4" t="s">
        <v>49</v>
      </c>
      <c r="B56" s="39">
        <f>B4+B6+B9-B55</f>
        <v>-537995.24120000005</v>
      </c>
      <c r="C56" s="53" t="s">
        <v>111</v>
      </c>
      <c r="D56" s="15"/>
    </row>
    <row r="57" spans="1:8" ht="28.5" x14ac:dyDescent="0.25">
      <c r="A57" s="5" t="s">
        <v>50</v>
      </c>
      <c r="B57" s="39">
        <f>B56+B8</f>
        <v>-622720.24120000005</v>
      </c>
      <c r="C57" s="53" t="s">
        <v>111</v>
      </c>
      <c r="D57" s="15"/>
    </row>
  </sheetData>
  <sheetProtection sheet="1" objects="1" scenarios="1" formatCells="0" formatColumns="0" sort="0" autoFilter="0" pivotTables="0"/>
  <mergeCells count="4">
    <mergeCell ref="A1:D1"/>
    <mergeCell ref="A13:D13"/>
    <mergeCell ref="B2:D2"/>
    <mergeCell ref="A5:D5"/>
  </mergeCells>
  <hyperlinks>
    <hyperlink ref="C3" location="Ед.изм.!A1" display="Ед.изм."/>
  </hyperlinks>
  <pageMargins left="0.7" right="0.7" top="0.75" bottom="0.75" header="0.3" footer="0.3"/>
  <pageSetup paperSize="9" scale="75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8"/>
  <sheetViews>
    <sheetView workbookViewId="0">
      <pane ySplit="3" topLeftCell="A4" activePane="bottomLeft" state="frozen"/>
      <selection pane="bottomLeft" activeCell="B41" sqref="B41"/>
    </sheetView>
  </sheetViews>
  <sheetFormatPr defaultRowHeight="15" x14ac:dyDescent="0.25"/>
  <cols>
    <col min="1" max="1" width="9.140625" style="28"/>
    <col min="2" max="2" width="72.5703125" customWidth="1"/>
    <col min="3" max="3" width="14.85546875" style="26" customWidth="1"/>
    <col min="4" max="4" width="14.85546875" style="28" customWidth="1"/>
    <col min="5" max="5" width="14.85546875" customWidth="1"/>
  </cols>
  <sheetData>
    <row r="1" spans="1:5" x14ac:dyDescent="0.25">
      <c r="B1" s="27" t="s">
        <v>51</v>
      </c>
      <c r="E1" s="27"/>
    </row>
    <row r="2" spans="1:5" x14ac:dyDescent="0.25">
      <c r="B2" s="27" t="s">
        <v>30</v>
      </c>
      <c r="E2" s="27"/>
    </row>
    <row r="3" spans="1:5" x14ac:dyDescent="0.25">
      <c r="A3" s="32" t="s">
        <v>77</v>
      </c>
      <c r="B3" s="29" t="s">
        <v>52</v>
      </c>
      <c r="C3" s="30" t="s">
        <v>31</v>
      </c>
      <c r="D3" s="29" t="s">
        <v>32</v>
      </c>
      <c r="E3" s="29" t="s">
        <v>33</v>
      </c>
    </row>
    <row r="4" spans="1:5" x14ac:dyDescent="0.25">
      <c r="A4" s="36">
        <v>3</v>
      </c>
      <c r="B4" s="23" t="s">
        <v>53</v>
      </c>
      <c r="C4" s="31">
        <v>17003.37</v>
      </c>
      <c r="D4" s="24" t="s">
        <v>14</v>
      </c>
      <c r="E4" s="23">
        <v>321</v>
      </c>
    </row>
    <row r="5" spans="1:5" x14ac:dyDescent="0.25">
      <c r="A5" s="36">
        <v>3</v>
      </c>
      <c r="B5" s="23" t="s">
        <v>54</v>
      </c>
      <c r="C5" s="31">
        <v>17956.830000000002</v>
      </c>
      <c r="D5" s="24" t="s">
        <v>14</v>
      </c>
      <c r="E5" s="23">
        <v>339</v>
      </c>
    </row>
    <row r="6" spans="1:5" x14ac:dyDescent="0.25">
      <c r="A6" s="36">
        <v>13</v>
      </c>
      <c r="B6" s="23" t="s">
        <v>26</v>
      </c>
      <c r="C6" s="31">
        <v>900.28</v>
      </c>
      <c r="D6" s="24" t="s">
        <v>7</v>
      </c>
      <c r="E6" s="23">
        <v>634</v>
      </c>
    </row>
    <row r="7" spans="1:5" x14ac:dyDescent="0.25">
      <c r="A7" s="36">
        <v>6</v>
      </c>
      <c r="B7" s="23" t="s">
        <v>55</v>
      </c>
      <c r="C7" s="31">
        <v>52735</v>
      </c>
      <c r="D7" s="24" t="s">
        <v>56</v>
      </c>
      <c r="E7" s="23">
        <v>1</v>
      </c>
    </row>
    <row r="8" spans="1:5" x14ac:dyDescent="0.25">
      <c r="A8" s="36">
        <v>6</v>
      </c>
      <c r="B8" s="23" t="s">
        <v>57</v>
      </c>
      <c r="C8" s="31">
        <v>91794</v>
      </c>
      <c r="D8" s="24" t="s">
        <v>56</v>
      </c>
      <c r="E8" s="23">
        <v>1</v>
      </c>
    </row>
    <row r="9" spans="1:5" x14ac:dyDescent="0.25">
      <c r="A9" s="36">
        <v>5</v>
      </c>
      <c r="B9" s="23" t="s">
        <v>58</v>
      </c>
      <c r="C9" s="31">
        <v>3618.78</v>
      </c>
      <c r="D9" s="24" t="s">
        <v>59</v>
      </c>
      <c r="E9" s="23">
        <v>3</v>
      </c>
    </row>
    <row r="10" spans="1:5" x14ac:dyDescent="0.25">
      <c r="A10" s="36">
        <v>14</v>
      </c>
      <c r="B10" s="23" t="s">
        <v>60</v>
      </c>
      <c r="C10" s="31">
        <v>61.86</v>
      </c>
      <c r="D10" s="24" t="s">
        <v>7</v>
      </c>
      <c r="E10" s="23">
        <v>3639.02</v>
      </c>
    </row>
    <row r="11" spans="1:5" x14ac:dyDescent="0.25">
      <c r="A11" s="36">
        <v>6</v>
      </c>
      <c r="B11" s="23" t="s">
        <v>34</v>
      </c>
      <c r="C11" s="31">
        <v>2245.6</v>
      </c>
      <c r="D11" s="24" t="s">
        <v>8</v>
      </c>
      <c r="E11" s="23">
        <v>8</v>
      </c>
    </row>
    <row r="12" spans="1:5" x14ac:dyDescent="0.25">
      <c r="A12" s="36">
        <v>12</v>
      </c>
      <c r="B12" s="23" t="s">
        <v>61</v>
      </c>
      <c r="C12" s="31">
        <v>4167.1400000000003</v>
      </c>
      <c r="D12" s="24" t="s">
        <v>7</v>
      </c>
      <c r="E12" s="23">
        <v>7877.4</v>
      </c>
    </row>
    <row r="13" spans="1:5" x14ac:dyDescent="0.25">
      <c r="A13" s="36">
        <v>12</v>
      </c>
      <c r="B13" s="23" t="s">
        <v>62</v>
      </c>
      <c r="C13" s="31">
        <v>5592.95</v>
      </c>
      <c r="D13" s="24" t="s">
        <v>7</v>
      </c>
      <c r="E13" s="23">
        <v>7877.4</v>
      </c>
    </row>
    <row r="14" spans="1:5" x14ac:dyDescent="0.25">
      <c r="A14" s="36">
        <v>11</v>
      </c>
      <c r="B14" s="23" t="s">
        <v>63</v>
      </c>
      <c r="C14" s="31">
        <v>1811.8</v>
      </c>
      <c r="D14" s="24" t="s">
        <v>7</v>
      </c>
      <c r="E14" s="23">
        <v>7877.4</v>
      </c>
    </row>
    <row r="15" spans="1:5" x14ac:dyDescent="0.25">
      <c r="A15" s="36">
        <v>11</v>
      </c>
      <c r="B15" s="23" t="s">
        <v>64</v>
      </c>
      <c r="C15" s="31">
        <v>1654.25</v>
      </c>
      <c r="D15" s="24" t="s">
        <v>7</v>
      </c>
      <c r="E15" s="23">
        <v>7877.4</v>
      </c>
    </row>
    <row r="16" spans="1:5" x14ac:dyDescent="0.25">
      <c r="A16" s="36">
        <v>2</v>
      </c>
      <c r="B16" s="23" t="s">
        <v>65</v>
      </c>
      <c r="C16" s="31">
        <v>9559.64</v>
      </c>
      <c r="D16" s="24" t="s">
        <v>7</v>
      </c>
      <c r="E16" s="23">
        <v>7527.29</v>
      </c>
    </row>
    <row r="17" spans="1:5" x14ac:dyDescent="0.25">
      <c r="A17" s="36">
        <v>2</v>
      </c>
      <c r="B17" s="23" t="s">
        <v>66</v>
      </c>
      <c r="C17" s="31">
        <v>10476.959999999999</v>
      </c>
      <c r="D17" s="24" t="s">
        <v>7</v>
      </c>
      <c r="E17" s="23">
        <v>7877.4</v>
      </c>
    </row>
    <row r="18" spans="1:5" x14ac:dyDescent="0.25">
      <c r="A18" s="36">
        <v>14</v>
      </c>
      <c r="B18" s="23" t="s">
        <v>67</v>
      </c>
      <c r="C18" s="31">
        <v>18517.11</v>
      </c>
      <c r="D18" s="24" t="s">
        <v>7</v>
      </c>
      <c r="E18" s="23">
        <v>7527.29</v>
      </c>
    </row>
    <row r="19" spans="1:5" x14ac:dyDescent="0.25">
      <c r="A19" s="36">
        <v>14</v>
      </c>
      <c r="B19" s="23" t="s">
        <v>68</v>
      </c>
      <c r="C19" s="31">
        <v>19299.66</v>
      </c>
      <c r="D19" s="24" t="s">
        <v>7</v>
      </c>
      <c r="E19" s="23">
        <v>7877.4</v>
      </c>
    </row>
    <row r="20" spans="1:5" x14ac:dyDescent="0.25">
      <c r="A20" s="36">
        <v>1</v>
      </c>
      <c r="B20" s="23" t="s">
        <v>70</v>
      </c>
      <c r="C20" s="31">
        <v>29619.02</v>
      </c>
      <c r="D20" s="24" t="s">
        <v>7</v>
      </c>
      <c r="E20" s="23">
        <v>7877.4</v>
      </c>
    </row>
    <row r="21" spans="1:5" x14ac:dyDescent="0.25">
      <c r="A21" s="36">
        <v>1</v>
      </c>
      <c r="B21" s="23" t="s">
        <v>72</v>
      </c>
      <c r="C21" s="31">
        <v>31115.73</v>
      </c>
      <c r="D21" s="24" t="s">
        <v>7</v>
      </c>
      <c r="E21" s="23">
        <v>7877.4</v>
      </c>
    </row>
    <row r="22" spans="1:5" x14ac:dyDescent="0.25">
      <c r="A22" s="36">
        <v>4</v>
      </c>
      <c r="B22" s="23" t="s">
        <v>73</v>
      </c>
      <c r="C22" s="31">
        <v>630.19000000000005</v>
      </c>
      <c r="D22" s="24" t="s">
        <v>7</v>
      </c>
      <c r="E22" s="23">
        <v>7877.4</v>
      </c>
    </row>
    <row r="23" spans="1:5" x14ac:dyDescent="0.25">
      <c r="A23" s="36">
        <v>4</v>
      </c>
      <c r="B23" s="23" t="s">
        <v>74</v>
      </c>
      <c r="C23" s="31">
        <v>630.19000000000005</v>
      </c>
      <c r="D23" s="24" t="s">
        <v>7</v>
      </c>
      <c r="E23" s="23">
        <v>7877.4</v>
      </c>
    </row>
    <row r="24" spans="1:5" x14ac:dyDescent="0.25">
      <c r="A24" s="36">
        <v>4</v>
      </c>
      <c r="B24" s="23" t="s">
        <v>75</v>
      </c>
      <c r="C24" s="31">
        <v>866.51</v>
      </c>
      <c r="D24" s="24" t="s">
        <v>7</v>
      </c>
      <c r="E24" s="23">
        <v>7877.4</v>
      </c>
    </row>
    <row r="25" spans="1:5" x14ac:dyDescent="0.25">
      <c r="A25" s="36">
        <v>4</v>
      </c>
      <c r="B25" s="23" t="s">
        <v>75</v>
      </c>
      <c r="C25" s="31">
        <v>866.51</v>
      </c>
      <c r="D25" s="24" t="s">
        <v>7</v>
      </c>
      <c r="E25" s="23">
        <v>7877.4</v>
      </c>
    </row>
    <row r="26" spans="1:5" x14ac:dyDescent="0.25">
      <c r="A26" s="36">
        <v>6</v>
      </c>
      <c r="B26" s="23" t="s">
        <v>35</v>
      </c>
      <c r="C26" s="31">
        <v>540.28</v>
      </c>
      <c r="D26" s="24" t="s">
        <v>36</v>
      </c>
      <c r="E26" s="23">
        <v>2</v>
      </c>
    </row>
    <row r="27" spans="1:5" x14ac:dyDescent="0.25">
      <c r="A27" s="36">
        <v>5</v>
      </c>
      <c r="B27" s="23" t="s">
        <v>76</v>
      </c>
      <c r="C27" s="31">
        <v>4244.6400000000003</v>
      </c>
      <c r="D27" s="24" t="s">
        <v>59</v>
      </c>
      <c r="E27" s="23">
        <v>16</v>
      </c>
    </row>
    <row r="28" spans="1:5" x14ac:dyDescent="0.25">
      <c r="A28" s="32"/>
      <c r="B28" s="34" t="s">
        <v>37</v>
      </c>
      <c r="C28" s="35">
        <v>325908.30000000005</v>
      </c>
      <c r="D28" s="32"/>
      <c r="E28" s="33">
        <v>114547.39999999997</v>
      </c>
    </row>
  </sheetData>
  <autoFilter ref="A3:E2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H26" sqref="H26"/>
    </sheetView>
  </sheetViews>
  <sheetFormatPr defaultRowHeight="15" x14ac:dyDescent="0.25"/>
  <cols>
    <col min="1" max="1" width="8.5703125" style="55" customWidth="1"/>
    <col min="2" max="2" width="6.28515625" style="55" customWidth="1"/>
    <col min="3" max="3" width="18.85546875" style="55" customWidth="1"/>
    <col min="4" max="4" width="14.42578125" style="55" customWidth="1"/>
    <col min="5" max="5" width="11.7109375" style="55" customWidth="1"/>
    <col min="6" max="6" width="8.5703125" style="55" customWidth="1"/>
    <col min="7" max="7" width="10.28515625" style="55" customWidth="1"/>
    <col min="8" max="8" width="6.7109375" style="55" customWidth="1"/>
    <col min="9" max="16384" width="9.140625" style="55"/>
  </cols>
  <sheetData>
    <row r="1" spans="1:8" ht="16.5" x14ac:dyDescent="0.25">
      <c r="A1" s="54" t="s">
        <v>78</v>
      </c>
      <c r="B1" s="54"/>
      <c r="C1" s="54"/>
      <c r="D1" s="54"/>
      <c r="E1" s="54"/>
      <c r="F1" s="54"/>
      <c r="G1" s="54"/>
      <c r="H1" s="54"/>
    </row>
    <row r="3" spans="1:8" ht="25.5" x14ac:dyDescent="0.25">
      <c r="A3" s="56" t="s">
        <v>79</v>
      </c>
      <c r="B3" s="57" t="s">
        <v>80</v>
      </c>
      <c r="C3" s="58"/>
      <c r="D3" s="56" t="s">
        <v>81</v>
      </c>
      <c r="E3" s="56" t="s">
        <v>82</v>
      </c>
      <c r="F3" s="56" t="s">
        <v>83</v>
      </c>
      <c r="G3" s="59" t="s">
        <v>84</v>
      </c>
      <c r="H3" s="59" t="s">
        <v>85</v>
      </c>
    </row>
    <row r="4" spans="1:8" ht="25.5" x14ac:dyDescent="0.25">
      <c r="A4" s="60" t="s">
        <v>86</v>
      </c>
      <c r="B4" s="61" t="s">
        <v>87</v>
      </c>
      <c r="C4" s="62" t="s">
        <v>88</v>
      </c>
      <c r="D4" s="62"/>
      <c r="E4" s="62"/>
      <c r="F4" s="62"/>
      <c r="G4" s="62"/>
      <c r="H4" s="63"/>
    </row>
    <row r="5" spans="1:8" x14ac:dyDescent="0.25">
      <c r="A5" s="56" t="s">
        <v>89</v>
      </c>
      <c r="B5" s="57" t="s">
        <v>90</v>
      </c>
      <c r="C5" s="58"/>
      <c r="D5" s="64">
        <v>27262.26</v>
      </c>
      <c r="E5" s="64">
        <v>14496.17</v>
      </c>
      <c r="F5" s="65">
        <v>53.17</v>
      </c>
      <c r="G5" s="66" t="s">
        <v>91</v>
      </c>
      <c r="H5" s="66" t="s">
        <v>92</v>
      </c>
    </row>
    <row r="6" spans="1:8" x14ac:dyDescent="0.25">
      <c r="A6" s="56" t="s">
        <v>89</v>
      </c>
      <c r="B6" s="57" t="s">
        <v>90</v>
      </c>
      <c r="C6" s="58"/>
      <c r="D6" s="64">
        <v>21390.49</v>
      </c>
      <c r="E6" s="64">
        <v>13492.04</v>
      </c>
      <c r="F6" s="65">
        <v>63.07</v>
      </c>
      <c r="G6" s="66" t="s">
        <v>93</v>
      </c>
      <c r="H6" s="66" t="s">
        <v>92</v>
      </c>
    </row>
    <row r="7" spans="1:8" x14ac:dyDescent="0.25">
      <c r="A7" s="56" t="s">
        <v>89</v>
      </c>
      <c r="B7" s="57" t="s">
        <v>90</v>
      </c>
      <c r="C7" s="58"/>
      <c r="D7" s="64">
        <v>27845.11</v>
      </c>
      <c r="E7" s="64">
        <v>21766.15</v>
      </c>
      <c r="F7" s="65">
        <v>78.17</v>
      </c>
      <c r="G7" s="66" t="s">
        <v>94</v>
      </c>
      <c r="H7" s="66" t="s">
        <v>92</v>
      </c>
    </row>
    <row r="8" spans="1:8" x14ac:dyDescent="0.25">
      <c r="A8" s="56" t="s">
        <v>89</v>
      </c>
      <c r="B8" s="57" t="s">
        <v>90</v>
      </c>
      <c r="C8" s="58"/>
      <c r="D8" s="64">
        <v>27198.69</v>
      </c>
      <c r="E8" s="64">
        <v>23646.06</v>
      </c>
      <c r="F8" s="65">
        <v>86.94</v>
      </c>
      <c r="G8" s="66" t="s">
        <v>95</v>
      </c>
      <c r="H8" s="66" t="s">
        <v>92</v>
      </c>
    </row>
    <row r="9" spans="1:8" x14ac:dyDescent="0.25">
      <c r="A9" s="56" t="s">
        <v>89</v>
      </c>
      <c r="B9" s="57" t="s">
        <v>90</v>
      </c>
      <c r="C9" s="58"/>
      <c r="D9" s="64">
        <v>26680.35</v>
      </c>
      <c r="E9" s="64">
        <v>15404.28</v>
      </c>
      <c r="F9" s="65">
        <v>57.74</v>
      </c>
      <c r="G9" s="66" t="s">
        <v>96</v>
      </c>
      <c r="H9" s="66" t="s">
        <v>92</v>
      </c>
    </row>
    <row r="10" spans="1:8" x14ac:dyDescent="0.25">
      <c r="A10" s="56" t="s">
        <v>89</v>
      </c>
      <c r="B10" s="57" t="s">
        <v>90</v>
      </c>
      <c r="C10" s="58"/>
      <c r="D10" s="64">
        <v>27262.26</v>
      </c>
      <c r="E10" s="64">
        <v>20088.73</v>
      </c>
      <c r="F10" s="65">
        <v>73.69</v>
      </c>
      <c r="G10" s="66" t="s">
        <v>97</v>
      </c>
      <c r="H10" s="66" t="s">
        <v>92</v>
      </c>
    </row>
    <row r="11" spans="1:8" x14ac:dyDescent="0.25">
      <c r="A11" s="56" t="s">
        <v>89</v>
      </c>
      <c r="B11" s="57" t="s">
        <v>90</v>
      </c>
      <c r="C11" s="58"/>
      <c r="D11" s="64">
        <v>29165.71</v>
      </c>
      <c r="E11" s="64">
        <v>31890.11</v>
      </c>
      <c r="F11" s="65">
        <v>109.34</v>
      </c>
      <c r="G11" s="66" t="s">
        <v>98</v>
      </c>
      <c r="H11" s="66" t="s">
        <v>92</v>
      </c>
    </row>
    <row r="12" spans="1:8" x14ac:dyDescent="0.25">
      <c r="A12" s="56" t="s">
        <v>89</v>
      </c>
      <c r="B12" s="57" t="s">
        <v>90</v>
      </c>
      <c r="C12" s="58"/>
      <c r="D12" s="64">
        <v>29292.85</v>
      </c>
      <c r="E12" s="64">
        <v>16502.57</v>
      </c>
      <c r="F12" s="65">
        <v>56.34</v>
      </c>
      <c r="G12" s="66" t="s">
        <v>99</v>
      </c>
      <c r="H12" s="66" t="s">
        <v>92</v>
      </c>
    </row>
    <row r="13" spans="1:8" x14ac:dyDescent="0.25">
      <c r="A13" s="56" t="s">
        <v>89</v>
      </c>
      <c r="B13" s="57" t="s">
        <v>90</v>
      </c>
      <c r="C13" s="58"/>
      <c r="D13" s="64">
        <v>29292.85</v>
      </c>
      <c r="E13" s="64">
        <v>17802.38</v>
      </c>
      <c r="F13" s="65">
        <v>60.77</v>
      </c>
      <c r="G13" s="66" t="s">
        <v>100</v>
      </c>
      <c r="H13" s="66" t="s">
        <v>92</v>
      </c>
    </row>
    <row r="14" spans="1:8" x14ac:dyDescent="0.25">
      <c r="A14" s="56" t="s">
        <v>89</v>
      </c>
      <c r="B14" s="57" t="s">
        <v>90</v>
      </c>
      <c r="C14" s="58"/>
      <c r="D14" s="64">
        <v>31009.24</v>
      </c>
      <c r="E14" s="64">
        <v>16880.02</v>
      </c>
      <c r="F14" s="65">
        <v>54.44</v>
      </c>
      <c r="G14" s="66" t="s">
        <v>101</v>
      </c>
      <c r="H14" s="66" t="s">
        <v>92</v>
      </c>
    </row>
    <row r="15" spans="1:8" x14ac:dyDescent="0.25">
      <c r="A15" s="56" t="s">
        <v>89</v>
      </c>
      <c r="B15" s="57" t="s">
        <v>90</v>
      </c>
      <c r="C15" s="58"/>
      <c r="D15" s="64">
        <v>28912.01</v>
      </c>
      <c r="E15" s="64">
        <v>25030.63</v>
      </c>
      <c r="F15" s="65">
        <v>86.58</v>
      </c>
      <c r="G15" s="66" t="s">
        <v>102</v>
      </c>
      <c r="H15" s="66" t="s">
        <v>92</v>
      </c>
    </row>
    <row r="16" spans="1:8" x14ac:dyDescent="0.25">
      <c r="A16" s="56" t="s">
        <v>89</v>
      </c>
      <c r="B16" s="57" t="s">
        <v>90</v>
      </c>
      <c r="C16" s="58"/>
      <c r="D16" s="64">
        <v>30665.47</v>
      </c>
      <c r="E16" s="64">
        <v>34253.15</v>
      </c>
      <c r="F16" s="65">
        <v>111.7</v>
      </c>
      <c r="G16" s="66" t="s">
        <v>103</v>
      </c>
      <c r="H16" s="66" t="s">
        <v>92</v>
      </c>
    </row>
    <row r="17" spans="1:8" x14ac:dyDescent="0.25">
      <c r="A17" s="67" t="s">
        <v>104</v>
      </c>
      <c r="B17" s="68"/>
      <c r="C17" s="69"/>
      <c r="D17" s="70">
        <v>335977.29</v>
      </c>
      <c r="E17" s="70">
        <v>251252.29</v>
      </c>
      <c r="F17" s="71">
        <v>74.78</v>
      </c>
      <c r="G17" s="66" t="s">
        <v>86</v>
      </c>
      <c r="H17" s="66" t="s">
        <v>86</v>
      </c>
    </row>
  </sheetData>
  <mergeCells count="16">
    <mergeCell ref="B14:C14"/>
    <mergeCell ref="B15:C15"/>
    <mergeCell ref="B16:C16"/>
    <mergeCell ref="A17:C17"/>
    <mergeCell ref="B8:C8"/>
    <mergeCell ref="B9:C9"/>
    <mergeCell ref="B10:C10"/>
    <mergeCell ref="B11:C11"/>
    <mergeCell ref="B12:C12"/>
    <mergeCell ref="B13:C13"/>
    <mergeCell ref="B7:C7"/>
    <mergeCell ref="A1:H1"/>
    <mergeCell ref="B3:C3"/>
    <mergeCell ref="C4:H4"/>
    <mergeCell ref="B5:C5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Осетровка 21</vt:lpstr>
      <vt:lpstr>Работа 2019</vt:lpstr>
      <vt:lpstr>Справка</vt:lpstr>
      <vt:lpstr>'Осетровка 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Иван Фофонов</cp:lastModifiedBy>
  <cp:lastPrinted>2019-02-07T05:58:09Z</cp:lastPrinted>
  <dcterms:created xsi:type="dcterms:W3CDTF">2018-02-13T05:54:21Z</dcterms:created>
  <dcterms:modified xsi:type="dcterms:W3CDTF">2020-03-18T23:14:51Z</dcterms:modified>
</cp:coreProperties>
</file>