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3" sheetId="3" r:id="rId2"/>
  </sheets>
  <definedNames>
    <definedName name="_xlnm.Print_Area" localSheetId="0">Лист1!$A$1:$E$90</definedName>
  </definedNames>
  <calcPr calcId="145621" calcMode="manual"/>
</workbook>
</file>

<file path=xl/calcChain.xml><?xml version="1.0" encoding="utf-8"?>
<calcChain xmlns="http://schemas.openxmlformats.org/spreadsheetml/2006/main">
  <c r="C80" i="1" l="1"/>
  <c r="C29" i="1"/>
  <c r="B66" i="1"/>
  <c r="C66" i="1"/>
  <c r="B69" i="1"/>
  <c r="C69" i="1"/>
  <c r="B70" i="1"/>
  <c r="C70" i="1"/>
  <c r="C8" i="1" l="1"/>
  <c r="C41" i="1"/>
  <c r="C77" i="1"/>
  <c r="C74" i="1"/>
  <c r="C22" i="1"/>
  <c r="C19" i="1"/>
  <c r="C16" i="1"/>
  <c r="C13" i="1"/>
  <c r="C10" i="1"/>
  <c r="C9" i="1" s="1"/>
  <c r="C11" i="1" s="1"/>
  <c r="C87" i="1" l="1"/>
  <c r="C86" i="1"/>
  <c r="C88" i="1" l="1"/>
  <c r="F87" i="1"/>
  <c r="C89" i="1"/>
  <c r="C90" i="1" s="1"/>
  <c r="B80" i="1" l="1"/>
  <c r="B86" i="1" l="1"/>
  <c r="B77" i="1"/>
  <c r="B74" i="1"/>
  <c r="B73" i="1"/>
  <c r="B19" i="1"/>
  <c r="B16" i="1"/>
  <c r="B13" i="1"/>
  <c r="B87" i="1" l="1"/>
</calcChain>
</file>

<file path=xl/sharedStrings.xml><?xml version="1.0" encoding="utf-8"?>
<sst xmlns="http://schemas.openxmlformats.org/spreadsheetml/2006/main" count="291" uniqueCount="114">
  <si>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</si>
  <si>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</si>
  <si>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</si>
  <si>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</si>
  <si>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</si>
  <si>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</si>
  <si>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</si>
  <si>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</si>
  <si>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</si>
  <si>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</si>
  <si>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</si>
  <si>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</si>
  <si>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</si>
  <si>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</si>
  <si>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</si>
  <si>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</si>
  <si>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</si>
  <si>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</si>
  <si>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</si>
  <si>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</si>
  <si>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</si>
  <si>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</si>
  <si>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</si>
  <si>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</si>
  <si>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</si>
  <si>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руб.</t>
  </si>
  <si>
    <t xml:space="preserve">Годовая фактическая стоимость работ (услуг) </t>
  </si>
  <si>
    <t>Доходы по дому:</t>
  </si>
  <si>
    <t>Адрес: ул. 2-Шубзаводская, д. 33</t>
  </si>
  <si>
    <t>Чел.</t>
  </si>
  <si>
    <t>Выезд а/машины по заявке</t>
  </si>
  <si>
    <t>выезд</t>
  </si>
  <si>
    <t>м2</t>
  </si>
  <si>
    <t>Дератизация</t>
  </si>
  <si>
    <t>1 стояк</t>
  </si>
  <si>
    <t>м</t>
  </si>
  <si>
    <t>Смена вентиля, д. 20 мм</t>
  </si>
  <si>
    <t>замена эл. лампочки накаливания</t>
  </si>
  <si>
    <t>осмотр подвала</t>
  </si>
  <si>
    <t>раз</t>
  </si>
  <si>
    <t>проведение профилактических работ по насосным станциям</t>
  </si>
  <si>
    <t>сброс воздуха с системы отопления</t>
  </si>
  <si>
    <t>м3</t>
  </si>
  <si>
    <t>Кол-во</t>
  </si>
  <si>
    <t>Ед.изм</t>
  </si>
  <si>
    <t>Наименование работ</t>
  </si>
  <si>
    <t xml:space="preserve">По адресу 2-я ШУБЗАВОДСКАЯ ул. д.33                                    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</si>
  <si>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</si>
  <si>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</si>
  <si>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</si>
  <si>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шт.</t>
  </si>
  <si>
    <t>Смена вентиля до 20 мм</t>
  </si>
  <si>
    <t>Вывоз ТКО 3,4 кв. 2019 г. к=0,6;0,8;0,85;0,9;1</t>
  </si>
  <si>
    <t>смена труб ГВС и ХВС  д.20 ПП</t>
  </si>
  <si>
    <t>Уборка МОП 3,4 кв. 2019 г. К=0,85</t>
  </si>
  <si>
    <t>Гор.вода потр. при содер.общего имущ.в МКД 2019г.1,2кв.6-9эт.К=0,85;0,</t>
  </si>
  <si>
    <t>Гор.вода потр.при содер.общ.имущ-ва в МКД 3,4кв.2019г.6-9эт.К=0,85;0,9</t>
  </si>
  <si>
    <t>Управление жилым фондом 3,4 кв. 2019г. К=0,6;0,8;0,85;0,9;1</t>
  </si>
  <si>
    <t>Содержание ДРС 3,4 кв. 2019 г. коэф. 0,85;0,9;1</t>
  </si>
  <si>
    <t>Закрытие и открытие стояков</t>
  </si>
  <si>
    <t>Электрическая энергия потр.при содержании общего имущ.МКД 1,2 кв.2019</t>
  </si>
  <si>
    <t>Хол.вода потр.при содер.общего имущ. в МКД 1,2кв.2019г.6-9эт.К=0,85;0,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</si>
  <si>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</si>
  <si>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</si>
  <si>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</si>
  <si>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</si>
  <si>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Засыпка ям, промоин в асфальтовом покрытии придомовых территорий отсев</t>
  </si>
  <si>
    <t>Изготовление и установка навесных качелей</t>
  </si>
  <si>
    <t>Изготовление и установка сничек на металлическую дверь</t>
  </si>
  <si>
    <t>Навеска замка (крабовый)</t>
  </si>
  <si>
    <t>Навеска замка (тросовый)</t>
  </si>
  <si>
    <t>Хол.вода потр.при содер.общ.имущ.в МКД 3,4 кв.2019г. 6-9 эт. К=0,85;0,</t>
  </si>
  <si>
    <t>Организация мест накоп.ртуть сод-х ламп 3,4 кв. 2019г. К=0,6;0,8;0,85;</t>
  </si>
  <si>
    <t>Удаление воздуха со стояков отопления</t>
  </si>
  <si>
    <t>Освещение подвала</t>
  </si>
  <si>
    <t>Смена труб ГВС д.20</t>
  </si>
  <si>
    <t>Покраска и изоляция труб отопления в подвале  жилого дома</t>
  </si>
  <si>
    <t>дом</t>
  </si>
  <si>
    <t>Прочистка вентиляции</t>
  </si>
  <si>
    <t>1 кв.</t>
  </si>
  <si>
    <t>Прочистка ливневого коллектора</t>
  </si>
  <si>
    <t>Прочистка труб водоснабжения</t>
  </si>
  <si>
    <t>Устранение свищей хомутами</t>
  </si>
  <si>
    <t>Содержание,экспл. и ремонт лифтового хоз-ва 3,4кв. 2019 г. К=0,85</t>
  </si>
  <si>
    <t>Ремонт дверных полотен</t>
  </si>
  <si>
    <t>Электрическая энергия потр.при содержании общего имущ.МКД 3,4 кв.2019</t>
  </si>
  <si>
    <t>Смена задвижек д. до 80 мм</t>
  </si>
  <si>
    <t>Смена задвижек д.50</t>
  </si>
  <si>
    <t>Смена труб ГВС и ХВС д.32</t>
  </si>
  <si>
    <t>Смена труб ХВС и ГВС д. 25</t>
  </si>
  <si>
    <t>Содержание ДРС 1,2 кв. 2019 г. К=0,85</t>
  </si>
  <si>
    <t>Содержание, экспл. и ремонт лифтового хоз-ва 1,2 кв. 2019 г. К=0,85</t>
  </si>
  <si>
    <t>Уборка придомовой территории 1,2 кв. 2019 г. к=0,85;0,9;1</t>
  </si>
  <si>
    <t>Уборка МОП 1,2 кв. 2019 г. к=0,85</t>
  </si>
  <si>
    <t>смена труб ГВС и ХВС д.32 ПП</t>
  </si>
  <si>
    <t>смена труб ХВС и ГВС д.50 ПП</t>
  </si>
  <si>
    <t>Уборка придомовой территории 3,4 кв. 2019 г. к=0,85;0,9;1</t>
  </si>
  <si>
    <t>Управление жилым фондом 1,2 кв. 2019г. К=0,6;0,8;0,85;0,9;1</t>
  </si>
  <si>
    <t>покраска розливов</t>
  </si>
  <si>
    <t>Устройство герметичной перегородки</t>
  </si>
  <si>
    <t>Утепление вентпродухов изовером и монтажной пеной</t>
  </si>
  <si>
    <t>окраска розливов отопления и гвс металл</t>
  </si>
  <si>
    <t>смена труб отопления д.20 (металл)</t>
  </si>
  <si>
    <t>п/м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</si>
  <si>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</si>
  <si>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</si>
  <si>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</si>
  <si>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</si>
  <si>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по дому на 31.12.2019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</si>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</sst>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2" fillId="0" borderId="6" xfId="0" applyNumberFormat="1" applyFont="1" applyFill="1" applyBorder="1"/>
    <xf numFmtId="2" fontId="2" fillId="3" borderId="0" xfId="0" applyNumberFormat="1" applyFont="1" applyFill="1" applyAlignment="1">
      <alignment horizont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F7" sqref="F7"/>
    </sheetView>
  </sheetViews>
  <sheetFormatPr defaultRowHeight="15" outlineLevelRow="2" x14ac:dyDescent="0.25"/>
  <cols>
    <col min="1" max="1" width="59.5703125" style="14" customWidth="1"/>
    <col min="2" max="2" width="15.5703125" style="5" hidden="1" customWidth="1"/>
    <col min="3" max="3" width="15.5703125" style="13" customWidth="1"/>
    <col min="4" max="4" width="9.28515625" style="14" customWidth="1"/>
    <col min="5" max="5" width="14.42578125" style="15" customWidth="1"/>
    <col min="6" max="6" width="13.85546875" style="16" customWidth="1"/>
    <col min="7" max="16384" width="9.140625" style="16"/>
  </cols>
  <sheetData>
    <row r="1" spans="1:5" ht="37.5" customHeight="1" x14ac:dyDescent="0.25">
      <c r="A1" s="39" t="s">
        <v>7</v>
      </c>
      <c r="B1" s="39"/>
      <c r="C1" s="39"/>
      <c r="D1" s="39"/>
      <c r="E1" s="39"/>
    </row>
    <row r="2" spans="1:5" ht="17.25" customHeight="1" x14ac:dyDescent="0.25">
      <c r="A2" s="20" t="s">
        <v>28</v>
      </c>
      <c r="B2" s="8" t="s">
        <v>5</v>
      </c>
      <c r="C2" s="41" t="s">
        <v>104</v>
      </c>
      <c r="D2" s="41"/>
      <c r="E2" s="41"/>
    </row>
    <row r="3" spans="1:5" ht="57" x14ac:dyDescent="0.25">
      <c r="A3" s="17" t="s">
        <v>3</v>
      </c>
      <c r="B3" s="1" t="s">
        <v>0</v>
      </c>
      <c r="C3" s="4" t="s">
        <v>26</v>
      </c>
      <c r="D3" s="6" t="s">
        <v>1</v>
      </c>
      <c r="E3" s="7" t="s">
        <v>2</v>
      </c>
    </row>
    <row r="4" spans="1:5" x14ac:dyDescent="0.25">
      <c r="A4" s="17" t="s">
        <v>105</v>
      </c>
      <c r="B4" s="1"/>
      <c r="C4" s="4">
        <v>-694322.46559999965</v>
      </c>
      <c r="D4" s="18" t="s">
        <v>25</v>
      </c>
      <c r="E4" s="7"/>
    </row>
    <row r="5" spans="1:5" x14ac:dyDescent="0.25">
      <c r="A5" s="42" t="s">
        <v>27</v>
      </c>
      <c r="B5" s="43"/>
      <c r="C5" s="43"/>
      <c r="D5" s="43"/>
      <c r="E5" s="44"/>
    </row>
    <row r="6" spans="1:5" ht="28.5" x14ac:dyDescent="0.25">
      <c r="A6" s="17" t="s">
        <v>106</v>
      </c>
      <c r="B6" s="1"/>
      <c r="C6" s="4">
        <v>1401507.98</v>
      </c>
      <c r="D6" s="18" t="s">
        <v>25</v>
      </c>
      <c r="E6" s="7"/>
    </row>
    <row r="7" spans="1:5" x14ac:dyDescent="0.25">
      <c r="A7" s="17" t="s">
        <v>107</v>
      </c>
      <c r="B7" s="1"/>
      <c r="C7" s="4">
        <v>1314066.95</v>
      </c>
      <c r="D7" s="18" t="s">
        <v>25</v>
      </c>
      <c r="E7" s="7"/>
    </row>
    <row r="8" spans="1:5" ht="28.5" x14ac:dyDescent="0.25">
      <c r="A8" s="17" t="s">
        <v>108</v>
      </c>
      <c r="B8" s="1"/>
      <c r="C8" s="4">
        <f>C7-C6</f>
        <v>-87441.030000000028</v>
      </c>
      <c r="D8" s="18" t="s">
        <v>25</v>
      </c>
      <c r="E8" s="7"/>
    </row>
    <row r="9" spans="1:5" x14ac:dyDescent="0.25">
      <c r="A9" s="17" t="s">
        <v>8</v>
      </c>
      <c r="B9" s="1"/>
      <c r="C9" s="4">
        <f>C10</f>
        <v>16957.919999999998</v>
      </c>
      <c r="D9" s="18" t="s">
        <v>25</v>
      </c>
      <c r="E9" s="7"/>
    </row>
    <row r="10" spans="1:5" x14ac:dyDescent="0.25">
      <c r="A10" s="17" t="s">
        <v>9</v>
      </c>
      <c r="B10" s="1"/>
      <c r="C10" s="19">
        <f>750*12+663.16*12</f>
        <v>16957.919999999998</v>
      </c>
      <c r="D10" s="18" t="s">
        <v>25</v>
      </c>
      <c r="E10" s="7"/>
    </row>
    <row r="11" spans="1:5" x14ac:dyDescent="0.25">
      <c r="A11" s="20" t="s">
        <v>109</v>
      </c>
      <c r="B11" s="8"/>
      <c r="C11" s="9">
        <f>C6+C9</f>
        <v>1418465.9</v>
      </c>
      <c r="D11" s="18" t="s">
        <v>25</v>
      </c>
      <c r="E11" s="2"/>
    </row>
    <row r="12" spans="1:5" x14ac:dyDescent="0.25">
      <c r="A12" s="40" t="s">
        <v>10</v>
      </c>
      <c r="B12" s="40"/>
      <c r="C12" s="40"/>
      <c r="D12" s="40"/>
      <c r="E12" s="40"/>
    </row>
    <row r="13" spans="1:5" ht="29.25" thickBot="1" x14ac:dyDescent="0.3">
      <c r="A13" s="20" t="s">
        <v>11</v>
      </c>
      <c r="B13" s="8" t="e">
        <f>#REF!</f>
        <v>#REF!</v>
      </c>
      <c r="C13" s="9">
        <f>SUM(C14:C15)</f>
        <v>211621</v>
      </c>
      <c r="D13" s="3"/>
      <c r="E13" s="2"/>
    </row>
    <row r="14" spans="1:5" s="45" customFormat="1" ht="15.75" thickBot="1" x14ac:dyDescent="0.3">
      <c r="A14" s="47" t="s">
        <v>97</v>
      </c>
      <c r="B14" s="47"/>
      <c r="C14" s="48">
        <v>103202.98</v>
      </c>
      <c r="D14" s="47" t="s">
        <v>32</v>
      </c>
      <c r="E14" s="48">
        <v>27447.599999999999</v>
      </c>
    </row>
    <row r="15" spans="1:5" s="45" customFormat="1" ht="15.75" thickBot="1" x14ac:dyDescent="0.3">
      <c r="A15" s="47" t="s">
        <v>57</v>
      </c>
      <c r="B15" s="47"/>
      <c r="C15" s="48">
        <v>108418.02</v>
      </c>
      <c r="D15" s="47" t="s">
        <v>32</v>
      </c>
      <c r="E15" s="48">
        <v>27447.599999999999</v>
      </c>
    </row>
    <row r="16" spans="1:5" s="29" customFormat="1" ht="29.25" thickBot="1" x14ac:dyDescent="0.3">
      <c r="A16" s="24" t="s">
        <v>12</v>
      </c>
      <c r="B16" s="25" t="e">
        <f>#REF!</f>
        <v>#REF!</v>
      </c>
      <c r="C16" s="26">
        <f>SUM(C17:C18)</f>
        <v>90302.58</v>
      </c>
      <c r="D16" s="27"/>
      <c r="E16" s="28"/>
    </row>
    <row r="17" spans="1:5" s="45" customFormat="1" ht="15.75" thickBot="1" x14ac:dyDescent="0.3">
      <c r="A17" s="47" t="s">
        <v>93</v>
      </c>
      <c r="B17" s="47"/>
      <c r="C17" s="48">
        <v>43916.160000000003</v>
      </c>
      <c r="D17" s="47" t="s">
        <v>32</v>
      </c>
      <c r="E17" s="48">
        <v>27447.599999999999</v>
      </c>
    </row>
    <row r="18" spans="1:5" s="45" customFormat="1" ht="15.75" thickBot="1" x14ac:dyDescent="0.3">
      <c r="A18" s="47" t="s">
        <v>54</v>
      </c>
      <c r="B18" s="47"/>
      <c r="C18" s="48">
        <v>46386.42</v>
      </c>
      <c r="D18" s="47" t="s">
        <v>32</v>
      </c>
      <c r="E18" s="48">
        <v>27447.599999999999</v>
      </c>
    </row>
    <row r="19" spans="1:5" s="29" customFormat="1" ht="29.25" thickBot="1" x14ac:dyDescent="0.3">
      <c r="A19" s="24" t="s">
        <v>13</v>
      </c>
      <c r="B19" s="30" t="e">
        <f>#REF!+#REF!</f>
        <v>#REF!</v>
      </c>
      <c r="C19" s="26">
        <f>SUM(C20:C21)</f>
        <v>117275.58</v>
      </c>
      <c r="D19" s="31"/>
      <c r="E19" s="28"/>
    </row>
    <row r="20" spans="1:5" s="45" customFormat="1" ht="15.75" thickBot="1" x14ac:dyDescent="0.3">
      <c r="A20" s="47" t="s">
        <v>49</v>
      </c>
      <c r="B20" s="47"/>
      <c r="C20" s="48">
        <v>59273.43</v>
      </c>
      <c r="D20" s="47" t="s">
        <v>29</v>
      </c>
      <c r="E20" s="48">
        <v>1119</v>
      </c>
    </row>
    <row r="21" spans="1:5" s="45" customFormat="1" ht="15.75" thickBot="1" x14ac:dyDescent="0.3">
      <c r="A21" s="47" t="s">
        <v>52</v>
      </c>
      <c r="B21" s="47"/>
      <c r="C21" s="48">
        <v>58002.15</v>
      </c>
      <c r="D21" s="47" t="s">
        <v>29</v>
      </c>
      <c r="E21" s="48">
        <v>1095</v>
      </c>
    </row>
    <row r="22" spans="1:5" s="29" customFormat="1" ht="43.5" thickBot="1" x14ac:dyDescent="0.3">
      <c r="A22" s="24" t="s">
        <v>14</v>
      </c>
      <c r="B22" s="25"/>
      <c r="C22" s="26">
        <f>SUM(C23:C28)</f>
        <v>97438.98</v>
      </c>
      <c r="D22" s="27"/>
      <c r="E22" s="28"/>
    </row>
    <row r="23" spans="1:5" s="45" customFormat="1" ht="15.75" thickBot="1" x14ac:dyDescent="0.3">
      <c r="A23" s="47" t="s">
        <v>55</v>
      </c>
      <c r="B23" s="47"/>
      <c r="C23" s="48">
        <v>3019.24</v>
      </c>
      <c r="D23" s="47" t="s">
        <v>32</v>
      </c>
      <c r="E23" s="48">
        <v>27447.599999999999</v>
      </c>
    </row>
    <row r="24" spans="1:5" s="45" customFormat="1" ht="15.75" thickBot="1" x14ac:dyDescent="0.3">
      <c r="A24" s="47" t="s">
        <v>56</v>
      </c>
      <c r="B24" s="47"/>
      <c r="C24" s="48">
        <v>3293.71</v>
      </c>
      <c r="D24" s="47" t="s">
        <v>32</v>
      </c>
      <c r="E24" s="48">
        <v>27447.599999999999</v>
      </c>
    </row>
    <row r="25" spans="1:5" s="45" customFormat="1" ht="15.75" thickBot="1" x14ac:dyDescent="0.3">
      <c r="A25" s="47" t="s">
        <v>71</v>
      </c>
      <c r="B25" s="47"/>
      <c r="C25" s="48">
        <v>2470.2800000000002</v>
      </c>
      <c r="D25" s="47" t="s">
        <v>32</v>
      </c>
      <c r="E25" s="48">
        <v>27447.599999999999</v>
      </c>
    </row>
    <row r="26" spans="1:5" s="45" customFormat="1" ht="15.75" thickBot="1" x14ac:dyDescent="0.3">
      <c r="A26" s="47" t="s">
        <v>61</v>
      </c>
      <c r="B26" s="47"/>
      <c r="C26" s="48">
        <v>2195.81</v>
      </c>
      <c r="D26" s="47" t="s">
        <v>32</v>
      </c>
      <c r="E26" s="48">
        <v>27447.599999999999</v>
      </c>
    </row>
    <row r="27" spans="1:5" s="45" customFormat="1" ht="15.75" thickBot="1" x14ac:dyDescent="0.3">
      <c r="A27" s="47" t="s">
        <v>60</v>
      </c>
      <c r="B27" s="47"/>
      <c r="C27" s="48">
        <v>26624.17</v>
      </c>
      <c r="D27" s="47" t="s">
        <v>32</v>
      </c>
      <c r="E27" s="48">
        <v>27447.599999999999</v>
      </c>
    </row>
    <row r="28" spans="1:5" s="45" customFormat="1" ht="15.75" thickBot="1" x14ac:dyDescent="0.3">
      <c r="A28" s="47" t="s">
        <v>85</v>
      </c>
      <c r="B28" s="47"/>
      <c r="C28" s="48">
        <v>59835.77</v>
      </c>
      <c r="D28" s="47" t="s">
        <v>32</v>
      </c>
      <c r="E28" s="48">
        <v>27447.599999999999</v>
      </c>
    </row>
    <row r="29" spans="1:5" s="29" customFormat="1" ht="43.5" outlineLevel="1" thickBot="1" x14ac:dyDescent="0.3">
      <c r="A29" s="24" t="s">
        <v>15</v>
      </c>
      <c r="B29" s="32"/>
      <c r="C29" s="26">
        <f>SUM(C30:C40)</f>
        <v>8568.2200000000012</v>
      </c>
      <c r="D29" s="32"/>
      <c r="E29" s="32"/>
    </row>
    <row r="30" spans="1:5" s="45" customFormat="1" ht="15.75" thickBot="1" x14ac:dyDescent="0.3">
      <c r="A30" s="47" t="s">
        <v>62</v>
      </c>
      <c r="B30" s="47"/>
      <c r="C30" s="48">
        <v>397</v>
      </c>
      <c r="D30" s="47" t="s">
        <v>50</v>
      </c>
      <c r="E30" s="48">
        <v>5</v>
      </c>
    </row>
    <row r="31" spans="1:5" s="45" customFormat="1" ht="15.75" thickBot="1" x14ac:dyDescent="0.3">
      <c r="A31" s="47" t="s">
        <v>63</v>
      </c>
      <c r="B31" s="47"/>
      <c r="C31" s="48">
        <v>186.91</v>
      </c>
      <c r="D31" s="47" t="s">
        <v>50</v>
      </c>
      <c r="E31" s="48">
        <v>1</v>
      </c>
    </row>
    <row r="32" spans="1:5" s="45" customFormat="1" ht="15.75" thickBot="1" x14ac:dyDescent="0.3">
      <c r="A32" s="47" t="s">
        <v>64</v>
      </c>
      <c r="B32" s="47"/>
      <c r="C32" s="48">
        <v>222.82</v>
      </c>
      <c r="D32" s="47" t="s">
        <v>50</v>
      </c>
      <c r="E32" s="48">
        <v>1</v>
      </c>
    </row>
    <row r="33" spans="1:5" s="45" customFormat="1" ht="15.75" thickBot="1" x14ac:dyDescent="0.3">
      <c r="A33" s="47" t="s">
        <v>65</v>
      </c>
      <c r="B33" s="47"/>
      <c r="C33" s="48">
        <v>461.22</v>
      </c>
      <c r="D33" s="47" t="s">
        <v>50</v>
      </c>
      <c r="E33" s="48">
        <v>2</v>
      </c>
    </row>
    <row r="34" spans="1:5" s="45" customFormat="1" ht="15.75" thickBot="1" x14ac:dyDescent="0.3">
      <c r="A34" s="47" t="s">
        <v>68</v>
      </c>
      <c r="B34" s="47"/>
      <c r="C34" s="48">
        <v>165.28</v>
      </c>
      <c r="D34" s="47" t="s">
        <v>50</v>
      </c>
      <c r="E34" s="48">
        <v>2</v>
      </c>
    </row>
    <row r="35" spans="1:5" s="45" customFormat="1" ht="15.75" thickBot="1" x14ac:dyDescent="0.3">
      <c r="A35" s="47" t="s">
        <v>69</v>
      </c>
      <c r="B35" s="47"/>
      <c r="C35" s="48">
        <v>333.38</v>
      </c>
      <c r="D35" s="47" t="s">
        <v>50</v>
      </c>
      <c r="E35" s="48">
        <v>1</v>
      </c>
    </row>
    <row r="36" spans="1:5" s="45" customFormat="1" ht="15.75" thickBot="1" x14ac:dyDescent="0.3">
      <c r="A36" s="47" t="s">
        <v>70</v>
      </c>
      <c r="B36" s="47"/>
      <c r="C36" s="48">
        <v>385.59</v>
      </c>
      <c r="D36" s="47" t="s">
        <v>50</v>
      </c>
      <c r="E36" s="48">
        <v>1</v>
      </c>
    </row>
    <row r="37" spans="1:5" s="45" customFormat="1" ht="15.75" thickBot="1" x14ac:dyDescent="0.3">
      <c r="A37" s="47" t="s">
        <v>80</v>
      </c>
      <c r="B37" s="47"/>
      <c r="C37" s="48">
        <v>1253.1600000000001</v>
      </c>
      <c r="D37" s="47" t="s">
        <v>35</v>
      </c>
      <c r="E37" s="48">
        <v>4</v>
      </c>
    </row>
    <row r="38" spans="1:5" s="45" customFormat="1" ht="15.75" thickBot="1" x14ac:dyDescent="0.3">
      <c r="A38" s="47" t="s">
        <v>84</v>
      </c>
      <c r="B38" s="47"/>
      <c r="C38" s="48">
        <v>1034.98</v>
      </c>
      <c r="D38" s="47" t="s">
        <v>50</v>
      </c>
      <c r="E38" s="48">
        <v>1</v>
      </c>
    </row>
    <row r="39" spans="1:5" s="45" customFormat="1" ht="15.75" thickBot="1" x14ac:dyDescent="0.3">
      <c r="A39" s="47" t="s">
        <v>99</v>
      </c>
      <c r="B39" s="47"/>
      <c r="C39" s="48">
        <v>4040.95</v>
      </c>
      <c r="D39" s="47" t="s">
        <v>50</v>
      </c>
      <c r="E39" s="48">
        <v>1</v>
      </c>
    </row>
    <row r="40" spans="1:5" s="45" customFormat="1" ht="15.75" thickBot="1" x14ac:dyDescent="0.3">
      <c r="A40" s="47" t="s">
        <v>37</v>
      </c>
      <c r="B40" s="47"/>
      <c r="C40" s="48">
        <v>86.93</v>
      </c>
      <c r="D40" s="47" t="s">
        <v>50</v>
      </c>
      <c r="E40" s="48">
        <v>1</v>
      </c>
    </row>
    <row r="41" spans="1:5" s="23" customFormat="1" ht="52.5" customHeight="1" outlineLevel="2" thickBot="1" x14ac:dyDescent="0.3">
      <c r="A41" s="24" t="s">
        <v>16</v>
      </c>
      <c r="B41" s="33"/>
      <c r="C41" s="34">
        <f>SUM(C42:C64)</f>
        <v>272922.93</v>
      </c>
      <c r="D41" s="33"/>
      <c r="E41" s="33"/>
    </row>
    <row r="42" spans="1:5" s="45" customFormat="1" ht="15.75" thickBot="1" x14ac:dyDescent="0.3">
      <c r="A42" s="47" t="s">
        <v>30</v>
      </c>
      <c r="B42" s="47"/>
      <c r="C42" s="48">
        <v>2907.18</v>
      </c>
      <c r="D42" s="47" t="s">
        <v>31</v>
      </c>
      <c r="E42" s="48">
        <v>6</v>
      </c>
    </row>
    <row r="43" spans="1:5" s="45" customFormat="1" ht="15.75" thickBot="1" x14ac:dyDescent="0.3">
      <c r="A43" s="47" t="s">
        <v>59</v>
      </c>
      <c r="B43" s="47"/>
      <c r="C43" s="48">
        <v>3237.44</v>
      </c>
      <c r="D43" s="47" t="s">
        <v>34</v>
      </c>
      <c r="E43" s="48">
        <v>4</v>
      </c>
    </row>
    <row r="44" spans="1:5" s="45" customFormat="1" ht="15.75" thickBot="1" x14ac:dyDescent="0.3">
      <c r="A44" s="47" t="s">
        <v>74</v>
      </c>
      <c r="B44" s="47"/>
      <c r="C44" s="48">
        <v>3825.97</v>
      </c>
      <c r="D44" s="47" t="s">
        <v>50</v>
      </c>
      <c r="E44" s="48">
        <v>1</v>
      </c>
    </row>
    <row r="45" spans="1:5" s="45" customFormat="1" ht="15.75" thickBot="1" x14ac:dyDescent="0.3">
      <c r="A45" s="47" t="s">
        <v>76</v>
      </c>
      <c r="B45" s="47"/>
      <c r="C45" s="48">
        <v>54743.4</v>
      </c>
      <c r="D45" s="47" t="s">
        <v>77</v>
      </c>
      <c r="E45" s="48">
        <v>0.6</v>
      </c>
    </row>
    <row r="46" spans="1:5" s="45" customFormat="1" ht="15.75" thickBot="1" x14ac:dyDescent="0.3">
      <c r="A46" s="47" t="s">
        <v>81</v>
      </c>
      <c r="B46" s="47"/>
      <c r="C46" s="48">
        <v>172.59</v>
      </c>
      <c r="D46" s="47" t="s">
        <v>35</v>
      </c>
      <c r="E46" s="48">
        <v>1</v>
      </c>
    </row>
    <row r="47" spans="1:5" s="45" customFormat="1" ht="15.75" thickBot="1" x14ac:dyDescent="0.3">
      <c r="A47" s="47" t="s">
        <v>51</v>
      </c>
      <c r="B47" s="47"/>
      <c r="C47" s="48">
        <v>609.99</v>
      </c>
      <c r="D47" s="47" t="s">
        <v>50</v>
      </c>
      <c r="E47" s="48">
        <v>1</v>
      </c>
    </row>
    <row r="48" spans="1:5" s="45" customFormat="1" ht="15.75" thickBot="1" x14ac:dyDescent="0.3">
      <c r="A48" s="47" t="s">
        <v>36</v>
      </c>
      <c r="B48" s="47"/>
      <c r="C48" s="48">
        <v>1918.9</v>
      </c>
      <c r="D48" s="47" t="s">
        <v>50</v>
      </c>
      <c r="E48" s="48">
        <v>1</v>
      </c>
    </row>
    <row r="49" spans="1:5" s="45" customFormat="1" ht="15.75" thickBot="1" x14ac:dyDescent="0.3">
      <c r="A49" s="47" t="s">
        <v>86</v>
      </c>
      <c r="B49" s="47"/>
      <c r="C49" s="48">
        <v>8444.23</v>
      </c>
      <c r="D49" s="47" t="s">
        <v>50</v>
      </c>
      <c r="E49" s="48">
        <v>1</v>
      </c>
    </row>
    <row r="50" spans="1:5" s="45" customFormat="1" ht="15.75" thickBot="1" x14ac:dyDescent="0.3">
      <c r="A50" s="47" t="s">
        <v>87</v>
      </c>
      <c r="B50" s="47"/>
      <c r="C50" s="48">
        <v>7214.6</v>
      </c>
      <c r="D50" s="47" t="s">
        <v>50</v>
      </c>
      <c r="E50" s="48">
        <v>2</v>
      </c>
    </row>
    <row r="51" spans="1:5" s="45" customFormat="1" ht="15.75" thickBot="1" x14ac:dyDescent="0.3">
      <c r="A51" s="47" t="s">
        <v>75</v>
      </c>
      <c r="B51" s="47"/>
      <c r="C51" s="48">
        <v>1030</v>
      </c>
      <c r="D51" s="47" t="s">
        <v>35</v>
      </c>
      <c r="E51" s="48">
        <v>1</v>
      </c>
    </row>
    <row r="52" spans="1:5" s="45" customFormat="1" ht="15.75" thickBot="1" x14ac:dyDescent="0.3">
      <c r="A52" s="47" t="s">
        <v>88</v>
      </c>
      <c r="B52" s="47"/>
      <c r="C52" s="48">
        <v>6768</v>
      </c>
      <c r="D52" s="47" t="s">
        <v>35</v>
      </c>
      <c r="E52" s="48">
        <v>4.5</v>
      </c>
    </row>
    <row r="53" spans="1:5" s="45" customFormat="1" ht="15.75" thickBot="1" x14ac:dyDescent="0.3">
      <c r="A53" s="47" t="s">
        <v>89</v>
      </c>
      <c r="B53" s="47"/>
      <c r="C53" s="48">
        <v>44190</v>
      </c>
      <c r="D53" s="47" t="s">
        <v>35</v>
      </c>
      <c r="E53" s="48">
        <v>30</v>
      </c>
    </row>
    <row r="54" spans="1:5" s="45" customFormat="1" ht="15.75" thickBot="1" x14ac:dyDescent="0.3">
      <c r="A54" s="47" t="s">
        <v>73</v>
      </c>
      <c r="B54" s="47"/>
      <c r="C54" s="48">
        <v>4352.88</v>
      </c>
      <c r="D54" s="47" t="s">
        <v>34</v>
      </c>
      <c r="E54" s="48">
        <v>6</v>
      </c>
    </row>
    <row r="55" spans="1:5" s="45" customFormat="1" ht="15.75" thickBot="1" x14ac:dyDescent="0.3">
      <c r="A55" s="47" t="s">
        <v>82</v>
      </c>
      <c r="B55" s="47"/>
      <c r="C55" s="48">
        <v>179.6</v>
      </c>
      <c r="D55" s="47" t="s">
        <v>50</v>
      </c>
      <c r="E55" s="48">
        <v>1</v>
      </c>
    </row>
    <row r="56" spans="1:5" s="45" customFormat="1" ht="15.75" thickBot="1" x14ac:dyDescent="0.3">
      <c r="A56" s="47" t="s">
        <v>101</v>
      </c>
      <c r="B56" s="47"/>
      <c r="C56" s="48">
        <v>18067.5</v>
      </c>
      <c r="D56" s="47" t="s">
        <v>32</v>
      </c>
      <c r="E56" s="48">
        <v>22.5</v>
      </c>
    </row>
    <row r="57" spans="1:5" s="45" customFormat="1" ht="15.75" thickBot="1" x14ac:dyDescent="0.3">
      <c r="A57" s="47" t="s">
        <v>38</v>
      </c>
      <c r="B57" s="47"/>
      <c r="C57" s="48">
        <v>270.14</v>
      </c>
      <c r="D57" s="47" t="s">
        <v>39</v>
      </c>
      <c r="E57" s="48">
        <v>1</v>
      </c>
    </row>
    <row r="58" spans="1:5" s="45" customFormat="1" ht="15.75" thickBot="1" x14ac:dyDescent="0.3">
      <c r="A58" s="47" t="s">
        <v>98</v>
      </c>
      <c r="B58" s="47"/>
      <c r="C58" s="48">
        <v>18116.060000000001</v>
      </c>
      <c r="D58" s="47" t="s">
        <v>32</v>
      </c>
      <c r="E58" s="48">
        <v>18.8</v>
      </c>
    </row>
    <row r="59" spans="1:5" s="45" customFormat="1" ht="15.75" thickBot="1" x14ac:dyDescent="0.3">
      <c r="A59" s="47" t="s">
        <v>40</v>
      </c>
      <c r="B59" s="47"/>
      <c r="C59" s="48">
        <v>63226.71</v>
      </c>
      <c r="D59" s="47" t="s">
        <v>50</v>
      </c>
      <c r="E59" s="48">
        <v>37</v>
      </c>
    </row>
    <row r="60" spans="1:5" s="45" customFormat="1" ht="15.75" thickBot="1" x14ac:dyDescent="0.3">
      <c r="A60" s="47" t="s">
        <v>41</v>
      </c>
      <c r="B60" s="47"/>
      <c r="C60" s="48">
        <v>4972.24</v>
      </c>
      <c r="D60" s="47" t="s">
        <v>34</v>
      </c>
      <c r="E60" s="48">
        <v>8</v>
      </c>
    </row>
    <row r="61" spans="1:5" s="45" customFormat="1" ht="15.75" thickBot="1" x14ac:dyDescent="0.3">
      <c r="A61" s="47" t="s">
        <v>53</v>
      </c>
      <c r="B61" s="47"/>
      <c r="C61" s="48">
        <v>7222.5</v>
      </c>
      <c r="D61" s="47" t="s">
        <v>35</v>
      </c>
      <c r="E61" s="48">
        <v>4.5</v>
      </c>
    </row>
    <row r="62" spans="1:5" s="45" customFormat="1" ht="15.75" thickBot="1" x14ac:dyDescent="0.3">
      <c r="A62" s="47" t="s">
        <v>94</v>
      </c>
      <c r="B62" s="47"/>
      <c r="C62" s="48">
        <v>0</v>
      </c>
      <c r="D62" s="47" t="s">
        <v>35</v>
      </c>
      <c r="E62" s="48">
        <v>10</v>
      </c>
    </row>
    <row r="63" spans="1:5" s="45" customFormat="1" ht="15.75" thickBot="1" x14ac:dyDescent="0.3">
      <c r="A63" s="47" t="s">
        <v>95</v>
      </c>
      <c r="B63" s="47"/>
      <c r="C63" s="48">
        <v>20980</v>
      </c>
      <c r="D63" s="47" t="s">
        <v>35</v>
      </c>
      <c r="E63" s="48">
        <v>10</v>
      </c>
    </row>
    <row r="64" spans="1:5" s="45" customFormat="1" ht="15.75" thickBot="1" x14ac:dyDescent="0.3">
      <c r="A64" s="47" t="s">
        <v>102</v>
      </c>
      <c r="B64" s="47"/>
      <c r="C64" s="48">
        <v>473</v>
      </c>
      <c r="D64" s="47" t="s">
        <v>103</v>
      </c>
      <c r="E64" s="48">
        <v>1</v>
      </c>
    </row>
    <row r="65" spans="1:5" s="23" customFormat="1" ht="28.5" outlineLevel="2" x14ac:dyDescent="0.25">
      <c r="A65" s="24" t="s">
        <v>17</v>
      </c>
      <c r="B65" s="33"/>
      <c r="C65" s="34"/>
      <c r="D65" s="33"/>
      <c r="E65" s="33"/>
    </row>
    <row r="66" spans="1:5" s="29" customFormat="1" ht="29.25" thickBot="1" x14ac:dyDescent="0.3">
      <c r="A66" s="24" t="s">
        <v>18</v>
      </c>
      <c r="B66" s="25" t="e">
        <f>SUM(#REF!)</f>
        <v>#REF!</v>
      </c>
      <c r="C66" s="26">
        <f>C67+C68</f>
        <v>137238</v>
      </c>
      <c r="D66" s="27"/>
      <c r="E66" s="28"/>
    </row>
    <row r="67" spans="1:5" s="45" customFormat="1" ht="15.75" thickBot="1" x14ac:dyDescent="0.3">
      <c r="A67" s="47" t="s">
        <v>91</v>
      </c>
      <c r="B67" s="47"/>
      <c r="C67" s="48">
        <v>68619</v>
      </c>
      <c r="D67" s="47" t="s">
        <v>32</v>
      </c>
      <c r="E67" s="48">
        <v>27447.599999999999</v>
      </c>
    </row>
    <row r="68" spans="1:5" s="45" customFormat="1" ht="15.75" thickBot="1" x14ac:dyDescent="0.3">
      <c r="A68" s="47" t="s">
        <v>83</v>
      </c>
      <c r="B68" s="47"/>
      <c r="C68" s="48">
        <v>68619</v>
      </c>
      <c r="D68" s="47" t="s">
        <v>32</v>
      </c>
      <c r="E68" s="48">
        <v>27447.599999999999</v>
      </c>
    </row>
    <row r="69" spans="1:5" s="29" customFormat="1" ht="28.5" x14ac:dyDescent="0.25">
      <c r="A69" s="24" t="s">
        <v>19</v>
      </c>
      <c r="B69" s="25" t="e">
        <f>#REF!</f>
        <v>#REF!</v>
      </c>
      <c r="C69" s="26">
        <f>0</f>
        <v>0</v>
      </c>
      <c r="D69" s="27"/>
      <c r="E69" s="28"/>
    </row>
    <row r="70" spans="1:5" s="29" customFormat="1" ht="29.25" thickBot="1" x14ac:dyDescent="0.3">
      <c r="A70" s="24" t="s">
        <v>20</v>
      </c>
      <c r="B70" s="25" t="e">
        <f>#REF!+#REF!</f>
        <v>#REF!</v>
      </c>
      <c r="C70" s="26">
        <f>C71+C72</f>
        <v>3799.56</v>
      </c>
      <c r="D70" s="27"/>
      <c r="E70" s="28"/>
    </row>
    <row r="71" spans="1:5" s="45" customFormat="1" ht="15.75" thickBot="1" x14ac:dyDescent="0.3">
      <c r="A71" s="47" t="s">
        <v>78</v>
      </c>
      <c r="B71" s="47"/>
      <c r="C71" s="48">
        <v>3149.74</v>
      </c>
      <c r="D71" s="47" t="s">
        <v>79</v>
      </c>
      <c r="E71" s="48">
        <v>1</v>
      </c>
    </row>
    <row r="72" spans="1:5" s="45" customFormat="1" ht="15.75" thickBot="1" x14ac:dyDescent="0.3">
      <c r="A72" s="47" t="s">
        <v>100</v>
      </c>
      <c r="B72" s="47"/>
      <c r="C72" s="48">
        <v>649.82000000000005</v>
      </c>
      <c r="D72" s="47" t="s">
        <v>50</v>
      </c>
      <c r="E72" s="48">
        <v>2</v>
      </c>
    </row>
    <row r="73" spans="1:5" s="29" customFormat="1" ht="28.5" x14ac:dyDescent="0.25">
      <c r="A73" s="24" t="s">
        <v>21</v>
      </c>
      <c r="B73" s="25" t="e">
        <f>#REF!</f>
        <v>#REF!</v>
      </c>
      <c r="C73" s="26">
        <v>0</v>
      </c>
      <c r="D73" s="27"/>
      <c r="E73" s="28"/>
    </row>
    <row r="74" spans="1:5" s="29" customFormat="1" ht="29.25" thickBot="1" x14ac:dyDescent="0.3">
      <c r="A74" s="24" t="s">
        <v>22</v>
      </c>
      <c r="B74" s="25" t="e">
        <f>#REF!+#REF!</f>
        <v>#REF!</v>
      </c>
      <c r="C74" s="26">
        <f>C75+C76</f>
        <v>43284.869999999995</v>
      </c>
      <c r="D74" s="27"/>
      <c r="E74" s="28"/>
    </row>
    <row r="75" spans="1:5" s="45" customFormat="1" ht="15.75" thickBot="1" x14ac:dyDescent="0.3">
      <c r="A75" s="47" t="s">
        <v>90</v>
      </c>
      <c r="B75" s="47"/>
      <c r="C75" s="48">
        <v>18307.55</v>
      </c>
      <c r="D75" s="47" t="s">
        <v>32</v>
      </c>
      <c r="E75" s="48">
        <v>27447.599999999999</v>
      </c>
    </row>
    <row r="76" spans="1:5" s="45" customFormat="1" ht="15.75" thickBot="1" x14ac:dyDescent="0.3">
      <c r="A76" s="47" t="s">
        <v>58</v>
      </c>
      <c r="B76" s="47"/>
      <c r="C76" s="48">
        <v>24977.32</v>
      </c>
      <c r="D76" s="47" t="s">
        <v>32</v>
      </c>
      <c r="E76" s="48">
        <v>27447.599999999999</v>
      </c>
    </row>
    <row r="77" spans="1:5" s="29" customFormat="1" ht="43.5" thickBot="1" x14ac:dyDescent="0.3">
      <c r="A77" s="24" t="s">
        <v>23</v>
      </c>
      <c r="B77" s="25" t="e">
        <f>#REF!</f>
        <v>#REF!</v>
      </c>
      <c r="C77" s="26">
        <f>C78+C79</f>
        <v>3919.2000000000003</v>
      </c>
      <c r="D77" s="27"/>
      <c r="E77" s="28"/>
    </row>
    <row r="78" spans="1:5" s="45" customFormat="1" ht="15.75" thickBot="1" x14ac:dyDescent="0.3">
      <c r="A78" s="47" t="s">
        <v>33</v>
      </c>
      <c r="B78" s="47"/>
      <c r="C78" s="48">
        <v>1306.4000000000001</v>
      </c>
      <c r="D78" s="47" t="s">
        <v>32</v>
      </c>
      <c r="E78" s="48">
        <v>920</v>
      </c>
    </row>
    <row r="79" spans="1:5" s="45" customFormat="1" ht="15.75" thickBot="1" x14ac:dyDescent="0.3">
      <c r="A79" s="47" t="s">
        <v>33</v>
      </c>
      <c r="B79" s="47"/>
      <c r="C79" s="48">
        <v>2612.8000000000002</v>
      </c>
      <c r="D79" s="47" t="s">
        <v>32</v>
      </c>
      <c r="E79" s="48">
        <v>1840</v>
      </c>
    </row>
    <row r="80" spans="1:5" s="29" customFormat="1" ht="57.75" thickBot="1" x14ac:dyDescent="0.3">
      <c r="A80" s="24" t="s">
        <v>24</v>
      </c>
      <c r="B80" s="25" t="e">
        <f>SUM(#REF!)</f>
        <v>#REF!</v>
      </c>
      <c r="C80" s="26">
        <f>SUM(C81:C85)</f>
        <v>121659.82</v>
      </c>
      <c r="D80" s="27"/>
      <c r="E80" s="28"/>
    </row>
    <row r="81" spans="1:6" s="45" customFormat="1" ht="15.75" thickBot="1" x14ac:dyDescent="0.3">
      <c r="A81" s="47" t="s">
        <v>66</v>
      </c>
      <c r="B81" s="47"/>
      <c r="C81" s="48">
        <v>16943.990000000002</v>
      </c>
      <c r="D81" s="47" t="s">
        <v>42</v>
      </c>
      <c r="E81" s="48">
        <v>8.5</v>
      </c>
    </row>
    <row r="82" spans="1:6" s="45" customFormat="1" ht="15.75" thickBot="1" x14ac:dyDescent="0.3">
      <c r="A82" s="47" t="s">
        <v>67</v>
      </c>
      <c r="B82" s="47"/>
      <c r="C82" s="48">
        <v>2120.7199999999998</v>
      </c>
      <c r="D82" s="47" t="s">
        <v>50</v>
      </c>
      <c r="E82" s="48">
        <v>1</v>
      </c>
    </row>
    <row r="83" spans="1:6" s="45" customFormat="1" ht="15.75" thickBot="1" x14ac:dyDescent="0.3">
      <c r="A83" s="47" t="s">
        <v>72</v>
      </c>
      <c r="B83" s="47"/>
      <c r="C83" s="48">
        <v>215.55</v>
      </c>
      <c r="D83" s="47" t="s">
        <v>32</v>
      </c>
      <c r="E83" s="48">
        <v>12679.6</v>
      </c>
    </row>
    <row r="84" spans="1:6" s="45" customFormat="1" ht="15.75" thickBot="1" x14ac:dyDescent="0.3">
      <c r="A84" s="47" t="s">
        <v>92</v>
      </c>
      <c r="B84" s="47"/>
      <c r="C84" s="48">
        <v>51327</v>
      </c>
      <c r="D84" s="47" t="s">
        <v>32</v>
      </c>
      <c r="E84" s="48">
        <v>27447.599999999999</v>
      </c>
    </row>
    <row r="85" spans="1:6" s="45" customFormat="1" ht="15.75" thickBot="1" x14ac:dyDescent="0.3">
      <c r="A85" s="47" t="s">
        <v>96</v>
      </c>
      <c r="B85" s="47"/>
      <c r="C85" s="48">
        <v>51052.56</v>
      </c>
      <c r="D85" s="47" t="s">
        <v>32</v>
      </c>
      <c r="E85" s="48">
        <v>27447.599999999999</v>
      </c>
    </row>
    <row r="86" spans="1:6" s="29" customFormat="1" ht="45" x14ac:dyDescent="0.25">
      <c r="A86" s="31" t="s">
        <v>6</v>
      </c>
      <c r="B86" s="30">
        <f>C86/1.18</f>
        <v>3762.71186440678</v>
      </c>
      <c r="C86" s="35">
        <f>E86*12*5</f>
        <v>4440</v>
      </c>
      <c r="D86" s="31" t="s">
        <v>4</v>
      </c>
      <c r="E86" s="31">
        <v>74</v>
      </c>
    </row>
    <row r="87" spans="1:6" x14ac:dyDescent="0.25">
      <c r="A87" s="20" t="s">
        <v>110</v>
      </c>
      <c r="B87" s="10" t="e">
        <f>B13+B16+B19+#REF!+#REF!+#REF!+B66+B69+B70+B73+B74+B77+B80+B85</f>
        <v>#REF!</v>
      </c>
      <c r="C87" s="11">
        <f>C13+C16+C19+C22+C29+C41+C70+C73+C74+C77+C1001+C80+C66+C65</f>
        <v>1108030.74</v>
      </c>
      <c r="D87" s="21" t="s">
        <v>25</v>
      </c>
      <c r="E87" s="2"/>
      <c r="F87" s="50">
        <f>C87-Лист3!C64</f>
        <v>0</v>
      </c>
    </row>
    <row r="88" spans="1:6" x14ac:dyDescent="0.25">
      <c r="A88" s="20" t="s">
        <v>111</v>
      </c>
      <c r="B88" s="12"/>
      <c r="C88" s="9">
        <f>C87*1.2+C85</f>
        <v>1380689.4480000001</v>
      </c>
      <c r="D88" s="21" t="s">
        <v>25</v>
      </c>
      <c r="E88" s="2"/>
    </row>
    <row r="89" spans="1:6" x14ac:dyDescent="0.25">
      <c r="A89" s="20" t="s">
        <v>112</v>
      </c>
      <c r="B89" s="12"/>
      <c r="C89" s="9">
        <f>C4+C6+C9-C88</f>
        <v>-656546.01359999971</v>
      </c>
      <c r="D89" s="21" t="s">
        <v>25</v>
      </c>
      <c r="E89" s="2"/>
    </row>
    <row r="90" spans="1:6" ht="28.5" x14ac:dyDescent="0.25">
      <c r="A90" s="22" t="s">
        <v>113</v>
      </c>
      <c r="B90" s="8"/>
      <c r="C90" s="9">
        <f>C89+C8</f>
        <v>-743987.04359999974</v>
      </c>
      <c r="D90" s="21" t="s">
        <v>25</v>
      </c>
      <c r="E90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4" workbookViewId="0">
      <selection activeCell="A43" activeCellId="5" sqref="A10:XFD11 A17:XFD17 A18:XFD18 A22:XFD22 A42:XFD42 A43:XFD43"/>
    </sheetView>
  </sheetViews>
  <sheetFormatPr defaultRowHeight="15" x14ac:dyDescent="0.25"/>
  <cols>
    <col min="1" max="1" width="52.140625" customWidth="1"/>
    <col min="2" max="2" width="42.7109375" style="45" hidden="1" customWidth="1"/>
    <col min="3" max="3" width="13.28515625" customWidth="1"/>
    <col min="5" max="5" width="12.28515625" customWidth="1"/>
  </cols>
  <sheetData>
    <row r="1" spans="1:5" x14ac:dyDescent="0.25">
      <c r="A1" s="45" t="s">
        <v>47</v>
      </c>
      <c r="C1" s="45"/>
      <c r="D1" s="45"/>
      <c r="E1" s="45"/>
    </row>
    <row r="2" spans="1:5" x14ac:dyDescent="0.25">
      <c r="A2" s="45" t="s">
        <v>46</v>
      </c>
      <c r="C2" s="45"/>
      <c r="D2" s="45"/>
      <c r="E2" s="45"/>
    </row>
    <row r="3" spans="1:5" ht="15.75" thickBot="1" x14ac:dyDescent="0.3">
      <c r="A3" s="45"/>
      <c r="C3" s="45"/>
      <c r="D3" s="45"/>
      <c r="E3" s="45"/>
    </row>
    <row r="4" spans="1:5" ht="15.75" thickBot="1" x14ac:dyDescent="0.3">
      <c r="A4" s="46" t="s">
        <v>45</v>
      </c>
      <c r="B4" s="46"/>
      <c r="C4" s="46" t="s">
        <v>48</v>
      </c>
      <c r="D4" s="46" t="s">
        <v>44</v>
      </c>
      <c r="E4" s="46" t="s">
        <v>43</v>
      </c>
    </row>
    <row r="5" spans="1:5" s="38" customFormat="1" ht="15.75" thickBot="1" x14ac:dyDescent="0.3">
      <c r="A5" s="36" t="s">
        <v>49</v>
      </c>
      <c r="B5" s="36"/>
      <c r="C5" s="37">
        <v>59273.43</v>
      </c>
      <c r="D5" s="36" t="s">
        <v>29</v>
      </c>
      <c r="E5" s="37">
        <v>1119</v>
      </c>
    </row>
    <row r="6" spans="1:5" s="38" customFormat="1" ht="15.75" thickBot="1" x14ac:dyDescent="0.3">
      <c r="A6" s="36" t="s">
        <v>52</v>
      </c>
      <c r="B6" s="36"/>
      <c r="C6" s="37">
        <v>58002.15</v>
      </c>
      <c r="D6" s="36" t="s">
        <v>29</v>
      </c>
      <c r="E6" s="37">
        <v>1095</v>
      </c>
    </row>
    <row r="7" spans="1:5" s="38" customFormat="1" ht="15.75" thickBot="1" x14ac:dyDescent="0.3">
      <c r="A7" s="36" t="s">
        <v>30</v>
      </c>
      <c r="B7" s="36"/>
      <c r="C7" s="37">
        <v>2907.18</v>
      </c>
      <c r="D7" s="36" t="s">
        <v>31</v>
      </c>
      <c r="E7" s="37">
        <v>6</v>
      </c>
    </row>
    <row r="8" spans="1:5" s="38" customFormat="1" ht="15.75" thickBot="1" x14ac:dyDescent="0.3">
      <c r="A8" s="36" t="s">
        <v>55</v>
      </c>
      <c r="B8" s="36"/>
      <c r="C8" s="37">
        <v>3019.24</v>
      </c>
      <c r="D8" s="36" t="s">
        <v>32</v>
      </c>
      <c r="E8" s="37">
        <v>27447.599999999999</v>
      </c>
    </row>
    <row r="9" spans="1:5" s="38" customFormat="1" ht="15.75" thickBot="1" x14ac:dyDescent="0.3">
      <c r="A9" s="36" t="s">
        <v>56</v>
      </c>
      <c r="B9" s="36"/>
      <c r="C9" s="37">
        <v>3293.71</v>
      </c>
      <c r="D9" s="36" t="s">
        <v>32</v>
      </c>
      <c r="E9" s="37">
        <v>27447.599999999999</v>
      </c>
    </row>
    <row r="10" spans="1:5" s="38" customFormat="1" ht="15.75" thickBot="1" x14ac:dyDescent="0.3">
      <c r="A10" s="36" t="s">
        <v>33</v>
      </c>
      <c r="B10" s="36"/>
      <c r="C10" s="37">
        <v>1306.4000000000001</v>
      </c>
      <c r="D10" s="36" t="s">
        <v>32</v>
      </c>
      <c r="E10" s="37">
        <v>920</v>
      </c>
    </row>
    <row r="11" spans="1:5" s="38" customFormat="1" ht="15.75" thickBot="1" x14ac:dyDescent="0.3">
      <c r="A11" s="36" t="s">
        <v>33</v>
      </c>
      <c r="B11" s="36"/>
      <c r="C11" s="37">
        <v>2612.8000000000002</v>
      </c>
      <c r="D11" s="36" t="s">
        <v>32</v>
      </c>
      <c r="E11" s="37">
        <v>1840</v>
      </c>
    </row>
    <row r="12" spans="1:5" s="38" customFormat="1" ht="15.75" thickBot="1" x14ac:dyDescent="0.3">
      <c r="A12" s="36" t="s">
        <v>59</v>
      </c>
      <c r="B12" s="36"/>
      <c r="C12" s="37">
        <v>3237.44</v>
      </c>
      <c r="D12" s="36" t="s">
        <v>34</v>
      </c>
      <c r="E12" s="37">
        <v>4</v>
      </c>
    </row>
    <row r="13" spans="1:5" s="38" customFormat="1" ht="15.75" thickBot="1" x14ac:dyDescent="0.3">
      <c r="A13" s="36" t="s">
        <v>62</v>
      </c>
      <c r="B13" s="36"/>
      <c r="C13" s="37">
        <v>397</v>
      </c>
      <c r="D13" s="36" t="s">
        <v>50</v>
      </c>
      <c r="E13" s="37">
        <v>5</v>
      </c>
    </row>
    <row r="14" spans="1:5" s="38" customFormat="1" ht="15.75" thickBot="1" x14ac:dyDescent="0.3">
      <c r="A14" s="36" t="s">
        <v>63</v>
      </c>
      <c r="B14" s="36"/>
      <c r="C14" s="37">
        <v>186.91</v>
      </c>
      <c r="D14" s="36" t="s">
        <v>50</v>
      </c>
      <c r="E14" s="37">
        <v>1</v>
      </c>
    </row>
    <row r="15" spans="1:5" s="38" customFormat="1" ht="15.75" thickBot="1" x14ac:dyDescent="0.3">
      <c r="A15" s="36" t="s">
        <v>64</v>
      </c>
      <c r="B15" s="36"/>
      <c r="C15" s="37">
        <v>222.82</v>
      </c>
      <c r="D15" s="36" t="s">
        <v>50</v>
      </c>
      <c r="E15" s="37">
        <v>1</v>
      </c>
    </row>
    <row r="16" spans="1:5" s="38" customFormat="1" ht="15.75" thickBot="1" x14ac:dyDescent="0.3">
      <c r="A16" s="36" t="s">
        <v>65</v>
      </c>
      <c r="B16" s="36"/>
      <c r="C16" s="37">
        <v>461.22</v>
      </c>
      <c r="D16" s="36" t="s">
        <v>50</v>
      </c>
      <c r="E16" s="37">
        <v>2</v>
      </c>
    </row>
    <row r="17" spans="1:5" s="38" customFormat="1" ht="15.75" thickBot="1" x14ac:dyDescent="0.3">
      <c r="A17" s="36" t="s">
        <v>66</v>
      </c>
      <c r="B17" s="36"/>
      <c r="C17" s="37">
        <v>16943.990000000002</v>
      </c>
      <c r="D17" s="36" t="s">
        <v>42</v>
      </c>
      <c r="E17" s="37">
        <v>8.5</v>
      </c>
    </row>
    <row r="18" spans="1:5" s="38" customFormat="1" ht="15.75" thickBot="1" x14ac:dyDescent="0.3">
      <c r="A18" s="36" t="s">
        <v>67</v>
      </c>
      <c r="B18" s="36"/>
      <c r="C18" s="37">
        <v>2120.7199999999998</v>
      </c>
      <c r="D18" s="36" t="s">
        <v>50</v>
      </c>
      <c r="E18" s="37">
        <v>1</v>
      </c>
    </row>
    <row r="19" spans="1:5" s="38" customFormat="1" ht="15.75" thickBot="1" x14ac:dyDescent="0.3">
      <c r="A19" s="36" t="s">
        <v>68</v>
      </c>
      <c r="B19" s="36"/>
      <c r="C19" s="37">
        <v>165.28</v>
      </c>
      <c r="D19" s="36" t="s">
        <v>50</v>
      </c>
      <c r="E19" s="37">
        <v>2</v>
      </c>
    </row>
    <row r="20" spans="1:5" s="38" customFormat="1" ht="15.75" thickBot="1" x14ac:dyDescent="0.3">
      <c r="A20" s="36" t="s">
        <v>69</v>
      </c>
      <c r="B20" s="36"/>
      <c r="C20" s="37">
        <v>333.38</v>
      </c>
      <c r="D20" s="36" t="s">
        <v>50</v>
      </c>
      <c r="E20" s="37">
        <v>1</v>
      </c>
    </row>
    <row r="21" spans="1:5" s="38" customFormat="1" ht="15.75" thickBot="1" x14ac:dyDescent="0.3">
      <c r="A21" s="36" t="s">
        <v>70</v>
      </c>
      <c r="B21" s="36"/>
      <c r="C21" s="37">
        <v>385.59</v>
      </c>
      <c r="D21" s="36" t="s">
        <v>50</v>
      </c>
      <c r="E21" s="37">
        <v>1</v>
      </c>
    </row>
    <row r="22" spans="1:5" s="38" customFormat="1" ht="15.75" thickBot="1" x14ac:dyDescent="0.3">
      <c r="A22" s="36" t="s">
        <v>72</v>
      </c>
      <c r="B22" s="36"/>
      <c r="C22" s="37">
        <v>215.55</v>
      </c>
      <c r="D22" s="36" t="s">
        <v>32</v>
      </c>
      <c r="E22" s="37">
        <v>12679.6</v>
      </c>
    </row>
    <row r="23" spans="1:5" s="38" customFormat="1" ht="15.75" thickBot="1" x14ac:dyDescent="0.3">
      <c r="A23" s="36" t="s">
        <v>74</v>
      </c>
      <c r="B23" s="36"/>
      <c r="C23" s="37">
        <v>3825.97</v>
      </c>
      <c r="D23" s="36" t="s">
        <v>50</v>
      </c>
      <c r="E23" s="37">
        <v>1</v>
      </c>
    </row>
    <row r="24" spans="1:5" s="38" customFormat="1" ht="15.75" thickBot="1" x14ac:dyDescent="0.3">
      <c r="A24" s="36" t="s">
        <v>76</v>
      </c>
      <c r="B24" s="36"/>
      <c r="C24" s="37">
        <v>54743.4</v>
      </c>
      <c r="D24" s="36" t="s">
        <v>77</v>
      </c>
      <c r="E24" s="37">
        <v>0.6</v>
      </c>
    </row>
    <row r="25" spans="1:5" s="38" customFormat="1" ht="15.75" thickBot="1" x14ac:dyDescent="0.3">
      <c r="A25" s="36" t="s">
        <v>78</v>
      </c>
      <c r="B25" s="36"/>
      <c r="C25" s="37">
        <v>3149.74</v>
      </c>
      <c r="D25" s="36" t="s">
        <v>79</v>
      </c>
      <c r="E25" s="37">
        <v>1</v>
      </c>
    </row>
    <row r="26" spans="1:5" s="38" customFormat="1" ht="15.75" thickBot="1" x14ac:dyDescent="0.3">
      <c r="A26" s="36" t="s">
        <v>80</v>
      </c>
      <c r="B26" s="36"/>
      <c r="C26" s="37">
        <v>1253.1600000000001</v>
      </c>
      <c r="D26" s="36" t="s">
        <v>35</v>
      </c>
      <c r="E26" s="37">
        <v>4</v>
      </c>
    </row>
    <row r="27" spans="1:5" s="38" customFormat="1" ht="15.75" thickBot="1" x14ac:dyDescent="0.3">
      <c r="A27" s="36" t="s">
        <v>81</v>
      </c>
      <c r="B27" s="36"/>
      <c r="C27" s="37">
        <v>172.59</v>
      </c>
      <c r="D27" s="36" t="s">
        <v>35</v>
      </c>
      <c r="E27" s="37">
        <v>1</v>
      </c>
    </row>
    <row r="28" spans="1:5" s="38" customFormat="1" ht="15.75" thickBot="1" x14ac:dyDescent="0.3">
      <c r="A28" s="36" t="s">
        <v>84</v>
      </c>
      <c r="B28" s="36"/>
      <c r="C28" s="37">
        <v>1034.98</v>
      </c>
      <c r="D28" s="36" t="s">
        <v>50</v>
      </c>
      <c r="E28" s="37">
        <v>1</v>
      </c>
    </row>
    <row r="29" spans="1:5" s="38" customFormat="1" ht="15.75" thickBot="1" x14ac:dyDescent="0.3">
      <c r="A29" s="36" t="s">
        <v>51</v>
      </c>
      <c r="B29" s="36"/>
      <c r="C29" s="37">
        <v>609.99</v>
      </c>
      <c r="D29" s="36" t="s">
        <v>50</v>
      </c>
      <c r="E29" s="37">
        <v>1</v>
      </c>
    </row>
    <row r="30" spans="1:5" s="38" customFormat="1" ht="15.75" thickBot="1" x14ac:dyDescent="0.3">
      <c r="A30" s="36" t="s">
        <v>36</v>
      </c>
      <c r="B30" s="36"/>
      <c r="C30" s="37">
        <v>1918.9</v>
      </c>
      <c r="D30" s="36" t="s">
        <v>50</v>
      </c>
      <c r="E30" s="37">
        <v>1</v>
      </c>
    </row>
    <row r="31" spans="1:5" s="38" customFormat="1" ht="15.75" thickBot="1" x14ac:dyDescent="0.3">
      <c r="A31" s="36" t="s">
        <v>86</v>
      </c>
      <c r="B31" s="36"/>
      <c r="C31" s="37">
        <v>8444.23</v>
      </c>
      <c r="D31" s="36" t="s">
        <v>50</v>
      </c>
      <c r="E31" s="37">
        <v>1</v>
      </c>
    </row>
    <row r="32" spans="1:5" s="38" customFormat="1" ht="15.75" thickBot="1" x14ac:dyDescent="0.3">
      <c r="A32" s="36" t="s">
        <v>87</v>
      </c>
      <c r="B32" s="36"/>
      <c r="C32" s="37">
        <v>7214.6</v>
      </c>
      <c r="D32" s="36" t="s">
        <v>50</v>
      </c>
      <c r="E32" s="37">
        <v>2</v>
      </c>
    </row>
    <row r="33" spans="1:5" s="38" customFormat="1" ht="15.75" thickBot="1" x14ac:dyDescent="0.3">
      <c r="A33" s="36" t="s">
        <v>75</v>
      </c>
      <c r="B33" s="36"/>
      <c r="C33" s="37">
        <v>1030</v>
      </c>
      <c r="D33" s="36" t="s">
        <v>35</v>
      </c>
      <c r="E33" s="37">
        <v>1</v>
      </c>
    </row>
    <row r="34" spans="1:5" s="38" customFormat="1" ht="15.75" thickBot="1" x14ac:dyDescent="0.3">
      <c r="A34" s="36" t="s">
        <v>88</v>
      </c>
      <c r="B34" s="36"/>
      <c r="C34" s="37">
        <v>6768</v>
      </c>
      <c r="D34" s="36" t="s">
        <v>35</v>
      </c>
      <c r="E34" s="37">
        <v>4.5</v>
      </c>
    </row>
    <row r="35" spans="1:5" s="38" customFormat="1" ht="15.75" thickBot="1" x14ac:dyDescent="0.3">
      <c r="A35" s="36" t="s">
        <v>89</v>
      </c>
      <c r="B35" s="36"/>
      <c r="C35" s="37">
        <v>44190</v>
      </c>
      <c r="D35" s="36" t="s">
        <v>35</v>
      </c>
      <c r="E35" s="37">
        <v>30</v>
      </c>
    </row>
    <row r="36" spans="1:5" s="38" customFormat="1" ht="15.75" thickBot="1" x14ac:dyDescent="0.3">
      <c r="A36" s="36" t="s">
        <v>90</v>
      </c>
      <c r="B36" s="36"/>
      <c r="C36" s="37">
        <v>18307.55</v>
      </c>
      <c r="D36" s="36" t="s">
        <v>32</v>
      </c>
      <c r="E36" s="37">
        <v>27447.599999999999</v>
      </c>
    </row>
    <row r="37" spans="1:5" s="38" customFormat="1" ht="15.75" thickBot="1" x14ac:dyDescent="0.3">
      <c r="A37" s="36" t="s">
        <v>58</v>
      </c>
      <c r="B37" s="36"/>
      <c r="C37" s="37">
        <v>24977.32</v>
      </c>
      <c r="D37" s="36" t="s">
        <v>32</v>
      </c>
      <c r="E37" s="37">
        <v>27447.599999999999</v>
      </c>
    </row>
    <row r="38" spans="1:5" s="38" customFormat="1" ht="15.75" thickBot="1" x14ac:dyDescent="0.3">
      <c r="A38" s="36" t="s">
        <v>91</v>
      </c>
      <c r="B38" s="36"/>
      <c r="C38" s="37">
        <v>68619</v>
      </c>
      <c r="D38" s="36" t="s">
        <v>32</v>
      </c>
      <c r="E38" s="37">
        <v>27447.599999999999</v>
      </c>
    </row>
    <row r="39" spans="1:5" s="38" customFormat="1" ht="15.75" thickBot="1" x14ac:dyDescent="0.3">
      <c r="A39" s="36" t="s">
        <v>83</v>
      </c>
      <c r="B39" s="36"/>
      <c r="C39" s="37">
        <v>68619</v>
      </c>
      <c r="D39" s="36" t="s">
        <v>32</v>
      </c>
      <c r="E39" s="37">
        <v>27447.599999999999</v>
      </c>
    </row>
    <row r="40" spans="1:5" s="38" customFormat="1" ht="15.75" thickBot="1" x14ac:dyDescent="0.3">
      <c r="A40" s="36" t="s">
        <v>93</v>
      </c>
      <c r="B40" s="36"/>
      <c r="C40" s="37">
        <v>43916.160000000003</v>
      </c>
      <c r="D40" s="36" t="s">
        <v>32</v>
      </c>
      <c r="E40" s="37">
        <v>27447.599999999999</v>
      </c>
    </row>
    <row r="41" spans="1:5" s="38" customFormat="1" ht="15.75" thickBot="1" x14ac:dyDescent="0.3">
      <c r="A41" s="36" t="s">
        <v>54</v>
      </c>
      <c r="B41" s="36"/>
      <c r="C41" s="37">
        <v>46386.42</v>
      </c>
      <c r="D41" s="36" t="s">
        <v>32</v>
      </c>
      <c r="E41" s="37">
        <v>27447.599999999999</v>
      </c>
    </row>
    <row r="42" spans="1:5" s="38" customFormat="1" ht="15.75" thickBot="1" x14ac:dyDescent="0.3">
      <c r="A42" s="36" t="s">
        <v>92</v>
      </c>
      <c r="B42" s="36"/>
      <c r="C42" s="37">
        <v>51327</v>
      </c>
      <c r="D42" s="36" t="s">
        <v>32</v>
      </c>
      <c r="E42" s="37">
        <v>27447.599999999999</v>
      </c>
    </row>
    <row r="43" spans="1:5" s="38" customFormat="1" ht="15.75" thickBot="1" x14ac:dyDescent="0.3">
      <c r="A43" s="36" t="s">
        <v>96</v>
      </c>
      <c r="B43" s="36"/>
      <c r="C43" s="37">
        <v>51052.56</v>
      </c>
      <c r="D43" s="36" t="s">
        <v>32</v>
      </c>
      <c r="E43" s="37">
        <v>27447.599999999999</v>
      </c>
    </row>
    <row r="44" spans="1:5" s="38" customFormat="1" ht="15.75" thickBot="1" x14ac:dyDescent="0.3">
      <c r="A44" s="36" t="s">
        <v>73</v>
      </c>
      <c r="B44" s="36"/>
      <c r="C44" s="37">
        <v>4352.88</v>
      </c>
      <c r="D44" s="36" t="s">
        <v>34</v>
      </c>
      <c r="E44" s="37">
        <v>6</v>
      </c>
    </row>
    <row r="45" spans="1:5" s="38" customFormat="1" ht="15.75" thickBot="1" x14ac:dyDescent="0.3">
      <c r="A45" s="36" t="s">
        <v>97</v>
      </c>
      <c r="B45" s="36"/>
      <c r="C45" s="37">
        <v>103202.98</v>
      </c>
      <c r="D45" s="36" t="s">
        <v>32</v>
      </c>
      <c r="E45" s="37">
        <v>27447.599999999999</v>
      </c>
    </row>
    <row r="46" spans="1:5" s="38" customFormat="1" ht="15.75" thickBot="1" x14ac:dyDescent="0.3">
      <c r="A46" s="36" t="s">
        <v>57</v>
      </c>
      <c r="B46" s="36"/>
      <c r="C46" s="37">
        <v>108418.02</v>
      </c>
      <c r="D46" s="36" t="s">
        <v>32</v>
      </c>
      <c r="E46" s="37">
        <v>27447.599999999999</v>
      </c>
    </row>
    <row r="47" spans="1:5" s="38" customFormat="1" ht="15.75" thickBot="1" x14ac:dyDescent="0.3">
      <c r="A47" s="36" t="s">
        <v>82</v>
      </c>
      <c r="B47" s="36"/>
      <c r="C47" s="37">
        <v>179.6</v>
      </c>
      <c r="D47" s="36" t="s">
        <v>50</v>
      </c>
      <c r="E47" s="37">
        <v>1</v>
      </c>
    </row>
    <row r="48" spans="1:5" s="38" customFormat="1" ht="15.75" thickBot="1" x14ac:dyDescent="0.3">
      <c r="A48" s="36" t="s">
        <v>99</v>
      </c>
      <c r="B48" s="36"/>
      <c r="C48" s="37">
        <v>4040.95</v>
      </c>
      <c r="D48" s="36" t="s">
        <v>50</v>
      </c>
      <c r="E48" s="37">
        <v>1</v>
      </c>
    </row>
    <row r="49" spans="1:5" s="38" customFormat="1" ht="15.75" thickBot="1" x14ac:dyDescent="0.3">
      <c r="A49" s="36" t="s">
        <v>100</v>
      </c>
      <c r="B49" s="36"/>
      <c r="C49" s="37">
        <v>649.82000000000005</v>
      </c>
      <c r="D49" s="36" t="s">
        <v>50</v>
      </c>
      <c r="E49" s="37">
        <v>2</v>
      </c>
    </row>
    <row r="50" spans="1:5" s="38" customFormat="1" ht="15.75" thickBot="1" x14ac:dyDescent="0.3">
      <c r="A50" s="36" t="s">
        <v>71</v>
      </c>
      <c r="B50" s="36"/>
      <c r="C50" s="37">
        <v>2470.2800000000002</v>
      </c>
      <c r="D50" s="36" t="s">
        <v>32</v>
      </c>
      <c r="E50" s="37">
        <v>27447.599999999999</v>
      </c>
    </row>
    <row r="51" spans="1:5" s="38" customFormat="1" ht="15.75" thickBot="1" x14ac:dyDescent="0.3">
      <c r="A51" s="36" t="s">
        <v>61</v>
      </c>
      <c r="B51" s="36"/>
      <c r="C51" s="37">
        <v>2195.81</v>
      </c>
      <c r="D51" s="36" t="s">
        <v>32</v>
      </c>
      <c r="E51" s="37">
        <v>27447.599999999999</v>
      </c>
    </row>
    <row r="52" spans="1:5" s="38" customFormat="1" ht="15.75" thickBot="1" x14ac:dyDescent="0.3">
      <c r="A52" s="36" t="s">
        <v>60</v>
      </c>
      <c r="B52" s="36"/>
      <c r="C52" s="37">
        <v>26624.17</v>
      </c>
      <c r="D52" s="36" t="s">
        <v>32</v>
      </c>
      <c r="E52" s="37">
        <v>27447.599999999999</v>
      </c>
    </row>
    <row r="53" spans="1:5" s="38" customFormat="1" ht="15.75" thickBot="1" x14ac:dyDescent="0.3">
      <c r="A53" s="36" t="s">
        <v>85</v>
      </c>
      <c r="B53" s="36"/>
      <c r="C53" s="37">
        <v>59835.77</v>
      </c>
      <c r="D53" s="36" t="s">
        <v>32</v>
      </c>
      <c r="E53" s="37">
        <v>27447.599999999999</v>
      </c>
    </row>
    <row r="54" spans="1:5" s="38" customFormat="1" ht="15.75" thickBot="1" x14ac:dyDescent="0.3">
      <c r="A54" s="36" t="s">
        <v>37</v>
      </c>
      <c r="B54" s="36"/>
      <c r="C54" s="37">
        <v>86.93</v>
      </c>
      <c r="D54" s="36" t="s">
        <v>50</v>
      </c>
      <c r="E54" s="37">
        <v>1</v>
      </c>
    </row>
    <row r="55" spans="1:5" s="38" customFormat="1" ht="15.75" thickBot="1" x14ac:dyDescent="0.3">
      <c r="A55" s="36" t="s">
        <v>101</v>
      </c>
      <c r="B55" s="36"/>
      <c r="C55" s="37">
        <v>18067.5</v>
      </c>
      <c r="D55" s="36" t="s">
        <v>32</v>
      </c>
      <c r="E55" s="37">
        <v>22.5</v>
      </c>
    </row>
    <row r="56" spans="1:5" s="38" customFormat="1" ht="15.75" thickBot="1" x14ac:dyDescent="0.3">
      <c r="A56" s="36" t="s">
        <v>38</v>
      </c>
      <c r="B56" s="36"/>
      <c r="C56" s="37">
        <v>270.14</v>
      </c>
      <c r="D56" s="36" t="s">
        <v>39</v>
      </c>
      <c r="E56" s="37">
        <v>1</v>
      </c>
    </row>
    <row r="57" spans="1:5" s="38" customFormat="1" ht="15.75" thickBot="1" x14ac:dyDescent="0.3">
      <c r="A57" s="36" t="s">
        <v>98</v>
      </c>
      <c r="B57" s="36"/>
      <c r="C57" s="37">
        <v>18116.060000000001</v>
      </c>
      <c r="D57" s="36" t="s">
        <v>32</v>
      </c>
      <c r="E57" s="37">
        <v>18.8</v>
      </c>
    </row>
    <row r="58" spans="1:5" s="38" customFormat="1" ht="15.75" thickBot="1" x14ac:dyDescent="0.3">
      <c r="A58" s="36" t="s">
        <v>40</v>
      </c>
      <c r="B58" s="36"/>
      <c r="C58" s="37">
        <v>63226.71</v>
      </c>
      <c r="D58" s="36" t="s">
        <v>50</v>
      </c>
      <c r="E58" s="37">
        <v>37</v>
      </c>
    </row>
    <row r="59" spans="1:5" s="38" customFormat="1" ht="15.75" thickBot="1" x14ac:dyDescent="0.3">
      <c r="A59" s="36" t="s">
        <v>41</v>
      </c>
      <c r="B59" s="36"/>
      <c r="C59" s="37">
        <v>4972.24</v>
      </c>
      <c r="D59" s="36" t="s">
        <v>34</v>
      </c>
      <c r="E59" s="37">
        <v>8</v>
      </c>
    </row>
    <row r="60" spans="1:5" s="38" customFormat="1" ht="15.75" thickBot="1" x14ac:dyDescent="0.3">
      <c r="A60" s="36" t="s">
        <v>53</v>
      </c>
      <c r="B60" s="36"/>
      <c r="C60" s="37">
        <v>7222.5</v>
      </c>
      <c r="D60" s="36" t="s">
        <v>35</v>
      </c>
      <c r="E60" s="37">
        <v>4.5</v>
      </c>
    </row>
    <row r="61" spans="1:5" s="38" customFormat="1" ht="15.75" thickBot="1" x14ac:dyDescent="0.3">
      <c r="A61" s="36" t="s">
        <v>94</v>
      </c>
      <c r="B61" s="36"/>
      <c r="C61" s="37">
        <v>0</v>
      </c>
      <c r="D61" s="36" t="s">
        <v>35</v>
      </c>
      <c r="E61" s="37">
        <v>10</v>
      </c>
    </row>
    <row r="62" spans="1:5" s="38" customFormat="1" ht="15.75" thickBot="1" x14ac:dyDescent="0.3">
      <c r="A62" s="36" t="s">
        <v>95</v>
      </c>
      <c r="B62" s="36"/>
      <c r="C62" s="37">
        <v>20980</v>
      </c>
      <c r="D62" s="36" t="s">
        <v>35</v>
      </c>
      <c r="E62" s="37">
        <v>10</v>
      </c>
    </row>
    <row r="63" spans="1:5" s="38" customFormat="1" ht="15.75" thickBot="1" x14ac:dyDescent="0.3">
      <c r="A63" s="36" t="s">
        <v>102</v>
      </c>
      <c r="B63" s="36"/>
      <c r="C63" s="37">
        <v>473</v>
      </c>
      <c r="D63" s="36" t="s">
        <v>103</v>
      </c>
      <c r="E63" s="37">
        <v>1</v>
      </c>
    </row>
    <row r="64" spans="1:5" ht="15.75" thickBot="1" x14ac:dyDescent="0.3">
      <c r="A64" s="47"/>
      <c r="B64" s="47"/>
      <c r="C64" s="49">
        <v>1108030.7400000002</v>
      </c>
      <c r="D64" s="47"/>
      <c r="E64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2018-03-14T05:03:11Z</cp:lastPrinted>
  <dcterms:created xsi:type="dcterms:W3CDTF">2016-03-18T02:51:51Z</dcterms:created>
  <dcterms:modified xsi:type="dcterms:W3CDTF">2020-03-05T00:13:08Z</dcterms:modified>
</cp:coreProperties>
</file>