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855" windowHeight="10620"/>
  </bookViews>
  <sheets>
    <sheet name="лазо 65" sheetId="1" r:id="rId1"/>
    <sheet name="накоп 2020" sheetId="2" r:id="rId2"/>
    <sheet name="Лист3" sheetId="3" r:id="rId3"/>
  </sheets>
  <definedNames>
    <definedName name="_xlnm._FilterDatabase" localSheetId="0" hidden="1">'лазо 65'!$A$3:$F$106</definedName>
    <definedName name="_xlnm._FilterDatabase" localSheetId="1" hidden="1">'накоп 2020'!$A$4:$F$76</definedName>
    <definedName name="_xlnm.Print_Area" localSheetId="0">'лазо 65'!$A$1:$E$106</definedName>
  </definedNames>
  <calcPr calcId="125725"/>
</workbook>
</file>

<file path=xl/calcChain.xml><?xml version="1.0" encoding="utf-8"?>
<calcChain xmlns="http://schemas.openxmlformats.org/spreadsheetml/2006/main">
  <c r="C58" i="1"/>
  <c r="C11"/>
  <c r="C93" l="1"/>
  <c r="C47"/>
  <c r="C29"/>
  <c r="C79" i="2" l="1"/>
  <c r="C91" i="1" l="1"/>
  <c r="C88"/>
  <c r="C85"/>
  <c r="C22"/>
  <c r="C19"/>
  <c r="C16"/>
  <c r="C13"/>
  <c r="C7"/>
  <c r="B91"/>
  <c r="B82"/>
  <c r="B83"/>
  <c r="C10"/>
  <c r="C8" s="1"/>
  <c r="C103" l="1"/>
  <c r="F103" s="1"/>
  <c r="C102"/>
  <c r="C101" l="1"/>
  <c r="C104" s="1"/>
  <c r="C105" s="1"/>
  <c r="C106" l="1"/>
  <c r="B93"/>
  <c r="B84"/>
  <c r="B102" l="1"/>
  <c r="B101" s="1"/>
  <c r="B88"/>
  <c r="B85"/>
  <c r="B19"/>
  <c r="B16"/>
  <c r="B13"/>
  <c r="B103" l="1"/>
</calcChain>
</file>

<file path=xl/sharedStrings.xml><?xml version="1.0" encoding="utf-8"?>
<sst xmlns="http://schemas.openxmlformats.org/spreadsheetml/2006/main" count="349" uniqueCount="137">
  <si>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</si>
  <si>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</si>
  <si>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</si>
  <si>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</si>
  <si>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</si>
  <si>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</si>
  <si>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</si>
  <si>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</si>
  <si>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</si>
  <si>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</si>
  <si>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</si>
  <si>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</si>
  <si>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</si>
  <si>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</si>
  <si>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</si>
  <si>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</si>
  <si>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</si>
  <si>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</si>
  <si>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</si>
  <si>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</si>
  <si>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</si>
  <si>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</si>
  <si>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</si>
  <si>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</si>
  <si>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</si>
  <si>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</si>
  <si>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</si>
  <si>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</si>
  <si>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65</t>
  </si>
  <si>
    <t>Чел.</t>
  </si>
  <si>
    <t>Выезд а/машины по заявке</t>
  </si>
  <si>
    <t>выезд</t>
  </si>
  <si>
    <t>м2</t>
  </si>
  <si>
    <t>Закрытие и открытие стояков</t>
  </si>
  <si>
    <t>1 стояк</t>
  </si>
  <si>
    <t>м</t>
  </si>
  <si>
    <t>Очистка канализационной сети</t>
  </si>
  <si>
    <t>1м</t>
  </si>
  <si>
    <t>Устранение свищей хомутами</t>
  </si>
  <si>
    <t>Замена пакетных выключателей</t>
  </si>
  <si>
    <t>Кол-во</t>
  </si>
  <si>
    <t>Ед.изм</t>
  </si>
  <si>
    <t>Наименование работ</t>
  </si>
  <si>
    <t xml:space="preserve">По адресу ЛАЗО ул. д.65                                                </t>
  </si>
  <si>
    <t>УМВД России по г. Чите Лазо,65</t>
  </si>
  <si>
    <t>Cуммa</t>
  </si>
  <si>
    <t>Дезинсекция "ЗКДС"</t>
  </si>
  <si>
    <t>шт.</t>
  </si>
  <si>
    <t>Заделка штроб кирпячом</t>
  </si>
  <si>
    <t>Навеска замка (крабовый)</t>
  </si>
  <si>
    <t>дом</t>
  </si>
  <si>
    <t>Ремонт вентелей до 32 д.</t>
  </si>
  <si>
    <t>Ремонт кровли материалом бикрост</t>
  </si>
  <si>
    <t>Смена вентиля до 20 мм</t>
  </si>
  <si>
    <t>Смена труб ГВС и ХВС д.32</t>
  </si>
  <si>
    <t>Удаление воздуха со стояков отопления</t>
  </si>
  <si>
    <t/>
  </si>
  <si>
    <t>смена труб ГВС и ХВС  д.20 ПП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</si>
  <si>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</si>
  <si>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</si>
  <si>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</si>
  <si>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</si>
  <si>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шт</t>
  </si>
  <si>
    <t>Закрытие и открытие стояков водоснабжения с использованием а/м ИЖ</t>
  </si>
  <si>
    <t>Закрытие подвального окна</t>
  </si>
  <si>
    <t>Замена входной задвижки (хвс)</t>
  </si>
  <si>
    <t>Замена грязевика</t>
  </si>
  <si>
    <t>Замена отвода</t>
  </si>
  <si>
    <t>Замена части розлива ХВС</t>
  </si>
  <si>
    <t>Замена эл.провода</t>
  </si>
  <si>
    <t>1 пм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</si>
  <si>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</si>
  <si>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</si>
  <si>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</si>
  <si>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</si>
  <si>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Замена электропроводки</t>
  </si>
  <si>
    <t>Наладка теплоузла (снятие, установка конусов)</t>
  </si>
  <si>
    <t>1 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</si>
  <si>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</si>
  <si>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</si>
  <si>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</si>
  <si>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сантех. оборудования</t>
  </si>
  <si>
    <t>Отключение отопления</t>
  </si>
  <si>
    <t>Очистка подвала, ул. Лазо д.65</t>
  </si>
  <si>
    <t>Планировка и отсыпка дворовой территории</t>
  </si>
  <si>
    <t>Подготовка и сдача теплового узла</t>
  </si>
  <si>
    <t>узел</t>
  </si>
  <si>
    <t>Протяжка контактов на электроприборах</t>
  </si>
  <si>
    <t>Ремонт качели маятник</t>
  </si>
  <si>
    <t>Ремонт полотенцесушителя</t>
  </si>
  <si>
    <t>Ремонт радиаторов</t>
  </si>
  <si>
    <t>100 рад</t>
  </si>
  <si>
    <t>Ремонт труб КНС</t>
  </si>
  <si>
    <t>Ремонт чердачного люка</t>
  </si>
  <si>
    <t>Ремонт штробы</t>
  </si>
  <si>
    <t>метр</t>
  </si>
  <si>
    <t>Сброс воздуха со стояков отопления с использованием а/м газель</t>
  </si>
  <si>
    <t>Смена вентиля д.25 мм</t>
  </si>
  <si>
    <t>Смена задвижек д.80</t>
  </si>
  <si>
    <t>Смена стекл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</si>
  <si>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</si>
  <si>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</si>
  <si>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</si>
  <si>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Спилка деревьев</t>
  </si>
  <si>
    <t>1подъезд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</si>
  <si>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</si>
  <si>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</si>
  <si>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</si>
  <si>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</si>
  <si>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</si>
  <si>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</si>
  <si>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</si>
  <si>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</si>
  <si>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</si>
  <si>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</si>
  <si>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Чистка водоподогревателя</t>
  </si>
  <si>
    <t>Чистка фильтра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</si>
  <si>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</si>
  <si>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</si>
  <si>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эл. лампочки накаливания</t>
  </si>
  <si>
    <t>очистка подвала</t>
  </si>
  <si>
    <t>ремонт отмостки</t>
  </si>
  <si>
    <t>смена труб ХВС и ГВС д.50 ПП</t>
  </si>
  <si>
    <t>смена труб канализации д.100 мм.</t>
  </si>
  <si>
    <t>смена труб отопления д.25    (металл)</t>
  </si>
  <si>
    <t>м/п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</si>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</sst>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52">
    <xf numFmtId="0" fontId="0" fillId="0" borderId="0" xfId="0"/>
    <xf numFmtId="165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5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6" fontId="6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49" fontId="0" fillId="3" borderId="6" xfId="0" applyNumberFormat="1" applyFill="1" applyBorder="1"/>
    <xf numFmtId="166" fontId="0" fillId="3" borderId="6" xfId="0" applyNumberFormat="1" applyFill="1" applyBorder="1"/>
    <xf numFmtId="167" fontId="0" fillId="0" borderId="6" xfId="0" applyNumberFormat="1" applyFill="1" applyBorder="1"/>
    <xf numFmtId="167" fontId="12" fillId="0" borderId="6" xfId="0" applyNumberFormat="1" applyFont="1" applyFill="1" applyBorder="1"/>
    <xf numFmtId="49" fontId="0" fillId="4" borderId="6" xfId="0" applyNumberFormat="1" applyFill="1" applyBorder="1"/>
    <xf numFmtId="167" fontId="0" fillId="4" borderId="6" xfId="0" applyNumberFormat="1" applyFill="1" applyBorder="1"/>
    <xf numFmtId="0" fontId="0" fillId="4" borderId="0" xfId="0" applyFill="1"/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91" workbookViewId="0">
      <selection activeCell="C105" sqref="C105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s="7" customFormat="1" ht="37.5" customHeight="1">
      <c r="A1" s="46" t="s">
        <v>7</v>
      </c>
      <c r="B1" s="46"/>
      <c r="C1" s="46"/>
      <c r="D1" s="46"/>
      <c r="E1" s="46"/>
    </row>
    <row r="2" spans="1:5" s="7" customFormat="1" ht="17.25" customHeight="1">
      <c r="A2" s="8" t="s">
        <v>28</v>
      </c>
      <c r="B2" s="9" t="s">
        <v>5</v>
      </c>
      <c r="C2" s="48" t="s">
        <v>126</v>
      </c>
      <c r="D2" s="48"/>
      <c r="E2" s="48"/>
    </row>
    <row r="3" spans="1:5" s="7" customFormat="1" ht="57">
      <c r="A3" s="10" t="s">
        <v>3</v>
      </c>
      <c r="B3" s="11" t="s">
        <v>0</v>
      </c>
      <c r="C3" s="12" t="s">
        <v>26</v>
      </c>
      <c r="D3" s="13" t="s">
        <v>1</v>
      </c>
      <c r="E3" s="14" t="s">
        <v>2</v>
      </c>
    </row>
    <row r="4" spans="1:5" s="7" customFormat="1">
      <c r="A4" s="49" t="s">
        <v>27</v>
      </c>
      <c r="B4" s="50"/>
      <c r="C4" s="50"/>
      <c r="D4" s="50"/>
      <c r="E4" s="51"/>
    </row>
    <row r="5" spans="1:5" s="7" customFormat="1" ht="28.5">
      <c r="A5" s="10" t="s">
        <v>127</v>
      </c>
      <c r="B5" s="11"/>
      <c r="C5" s="12">
        <v>1276910.98</v>
      </c>
      <c r="D5" s="15" t="s">
        <v>25</v>
      </c>
      <c r="E5" s="14"/>
    </row>
    <row r="6" spans="1:5" s="7" customFormat="1">
      <c r="A6" s="10" t="s">
        <v>128</v>
      </c>
      <c r="B6" s="11"/>
      <c r="C6" s="12">
        <v>1317834.6299999999</v>
      </c>
      <c r="D6" s="15" t="s">
        <v>25</v>
      </c>
      <c r="E6" s="14"/>
    </row>
    <row r="7" spans="1:5" s="7" customFormat="1">
      <c r="A7" s="10" t="s">
        <v>129</v>
      </c>
      <c r="B7" s="11"/>
      <c r="C7" s="12">
        <f>C6-C5</f>
        <v>40923.649999999907</v>
      </c>
      <c r="D7" s="15" t="s">
        <v>25</v>
      </c>
      <c r="E7" s="14"/>
    </row>
    <row r="8" spans="1:5" s="7" customFormat="1">
      <c r="A8" s="10" t="s">
        <v>8</v>
      </c>
      <c r="B8" s="11"/>
      <c r="C8" s="12">
        <f>C10+C9</f>
        <v>31627.739999999998</v>
      </c>
      <c r="D8" s="15" t="s">
        <v>25</v>
      </c>
      <c r="E8" s="14"/>
    </row>
    <row r="9" spans="1:5" s="7" customFormat="1">
      <c r="A9" s="10" t="s">
        <v>44</v>
      </c>
      <c r="B9" s="10"/>
      <c r="C9" s="16">
        <v>11312.22</v>
      </c>
      <c r="D9" s="15" t="s">
        <v>25</v>
      </c>
      <c r="E9" s="14"/>
    </row>
    <row r="10" spans="1:5" s="7" customFormat="1">
      <c r="A10" s="10" t="s">
        <v>9</v>
      </c>
      <c r="B10" s="11"/>
      <c r="C10" s="16">
        <f>900*12+792.96*12</f>
        <v>20315.52</v>
      </c>
      <c r="D10" s="15" t="s">
        <v>25</v>
      </c>
      <c r="E10" s="14"/>
    </row>
    <row r="11" spans="1:5" s="7" customFormat="1">
      <c r="A11" s="8" t="s">
        <v>130</v>
      </c>
      <c r="B11" s="9"/>
      <c r="C11" s="17">
        <f>C5+C9</f>
        <v>1288223.2</v>
      </c>
      <c r="D11" s="15" t="s">
        <v>25</v>
      </c>
      <c r="E11" s="18"/>
    </row>
    <row r="12" spans="1:5" s="7" customFormat="1">
      <c r="A12" s="47" t="s">
        <v>10</v>
      </c>
      <c r="B12" s="47"/>
      <c r="C12" s="47"/>
      <c r="D12" s="47"/>
      <c r="E12" s="47"/>
    </row>
    <row r="13" spans="1:5" s="7" customFormat="1" ht="29.25" thickBot="1">
      <c r="A13" s="8" t="s">
        <v>11</v>
      </c>
      <c r="B13" s="9" t="e">
        <f>#REF!</f>
        <v>#REF!</v>
      </c>
      <c r="C13" s="17">
        <f>SUM(C14:C15)</f>
        <v>217502.64</v>
      </c>
      <c r="D13" s="19"/>
      <c r="E13" s="18"/>
    </row>
    <row r="14" spans="1:5" s="34" customFormat="1" ht="15.75" thickBot="1">
      <c r="A14" s="36" t="s">
        <v>111</v>
      </c>
      <c r="B14" s="36"/>
      <c r="C14" s="41">
        <v>106460.4</v>
      </c>
      <c r="D14" s="36" t="s">
        <v>35</v>
      </c>
      <c r="E14" s="41">
        <v>26952</v>
      </c>
    </row>
    <row r="15" spans="1:5" s="34" customFormat="1" ht="15.75" thickBot="1">
      <c r="A15" s="36" t="s">
        <v>112</v>
      </c>
      <c r="B15" s="36"/>
      <c r="C15" s="41">
        <v>111042.24000000001</v>
      </c>
      <c r="D15" s="36" t="s">
        <v>32</v>
      </c>
      <c r="E15" s="41">
        <v>26952</v>
      </c>
    </row>
    <row r="16" spans="1:5" s="7" customFormat="1" ht="29.25" thickBot="1">
      <c r="A16" s="8" t="s">
        <v>12</v>
      </c>
      <c r="B16" s="9" t="e">
        <f>#REF!</f>
        <v>#REF!</v>
      </c>
      <c r="C16" s="17">
        <f>SUM(C17:C18)</f>
        <v>92207.82</v>
      </c>
      <c r="D16" s="19"/>
      <c r="E16" s="18"/>
    </row>
    <row r="17" spans="1:5" s="34" customFormat="1" ht="15.75" thickBot="1">
      <c r="A17" s="36" t="s">
        <v>107</v>
      </c>
      <c r="B17" s="36"/>
      <c r="C17" s="41">
        <v>41009.47</v>
      </c>
      <c r="D17" s="36" t="s">
        <v>32</v>
      </c>
      <c r="E17" s="41">
        <v>24704.5</v>
      </c>
    </row>
    <row r="18" spans="1:5" s="34" customFormat="1" ht="15.75" thickBot="1">
      <c r="A18" s="36" t="s">
        <v>108</v>
      </c>
      <c r="B18" s="36"/>
      <c r="C18" s="41">
        <v>51198.35</v>
      </c>
      <c r="D18" s="36" t="s">
        <v>32</v>
      </c>
      <c r="E18" s="41">
        <v>26946.5</v>
      </c>
    </row>
    <row r="19" spans="1:5" s="7" customFormat="1" ht="29.25" thickBot="1">
      <c r="A19" s="8" t="s">
        <v>13</v>
      </c>
      <c r="B19" s="21" t="e">
        <f>#REF!+#REF!</f>
        <v>#REF!</v>
      </c>
      <c r="C19" s="17">
        <f>SUM(C20:C21)</f>
        <v>11705.27</v>
      </c>
      <c r="D19" s="22"/>
      <c r="E19" s="18"/>
    </row>
    <row r="20" spans="1:5" s="34" customFormat="1" ht="15.75" thickBot="1">
      <c r="A20" s="36" t="s">
        <v>59</v>
      </c>
      <c r="B20" s="36"/>
      <c r="C20" s="41">
        <v>11705.27</v>
      </c>
      <c r="D20" s="36" t="s">
        <v>29</v>
      </c>
      <c r="E20" s="41">
        <v>181</v>
      </c>
    </row>
    <row r="21" spans="1:5" s="6" customFormat="1" ht="15.75" thickBot="1">
      <c r="A21" s="39"/>
      <c r="B21" s="39"/>
      <c r="C21" s="40"/>
      <c r="D21" s="39"/>
      <c r="E21" s="40"/>
    </row>
    <row r="22" spans="1:5" s="7" customFormat="1" ht="43.5" thickBot="1">
      <c r="A22" s="8" t="s">
        <v>14</v>
      </c>
      <c r="B22" s="9"/>
      <c r="C22" s="17">
        <f>SUM(C23:C28)</f>
        <v>30455.760000000002</v>
      </c>
      <c r="D22" s="19"/>
      <c r="E22" s="18"/>
    </row>
    <row r="23" spans="1:5" s="34" customFormat="1" ht="15.75" thickBot="1">
      <c r="A23" s="36" t="s">
        <v>60</v>
      </c>
      <c r="B23" s="36"/>
      <c r="C23" s="41">
        <v>2695.2</v>
      </c>
      <c r="D23" s="36" t="s">
        <v>32</v>
      </c>
      <c r="E23" s="41">
        <v>26952</v>
      </c>
    </row>
    <row r="24" spans="1:5" s="34" customFormat="1" ht="15.75" thickBot="1">
      <c r="A24" s="36" t="s">
        <v>61</v>
      </c>
      <c r="B24" s="36"/>
      <c r="C24" s="41">
        <v>2425.6799999999998</v>
      </c>
      <c r="D24" s="36" t="s">
        <v>32</v>
      </c>
      <c r="E24" s="41">
        <v>26952</v>
      </c>
    </row>
    <row r="25" spans="1:5" s="34" customFormat="1" ht="15.75" thickBot="1">
      <c r="A25" s="36" t="s">
        <v>113</v>
      </c>
      <c r="B25" s="36"/>
      <c r="C25" s="41">
        <v>2425.6799999999998</v>
      </c>
      <c r="D25" s="36" t="s">
        <v>32</v>
      </c>
      <c r="E25" s="41">
        <v>26952</v>
      </c>
    </row>
    <row r="26" spans="1:5" s="34" customFormat="1" ht="15.75" thickBot="1">
      <c r="A26" s="36" t="s">
        <v>114</v>
      </c>
      <c r="B26" s="36"/>
      <c r="C26" s="41">
        <v>2425.6799999999998</v>
      </c>
      <c r="D26" s="36" t="s">
        <v>32</v>
      </c>
      <c r="E26" s="41">
        <v>26952</v>
      </c>
    </row>
    <row r="27" spans="1:5" s="34" customFormat="1" ht="15.75" thickBot="1">
      <c r="A27" s="36" t="s">
        <v>117</v>
      </c>
      <c r="B27" s="36"/>
      <c r="C27" s="41">
        <v>10241.76</v>
      </c>
      <c r="D27" s="36" t="s">
        <v>32</v>
      </c>
      <c r="E27" s="41">
        <v>26952</v>
      </c>
    </row>
    <row r="28" spans="1:5" s="34" customFormat="1" ht="15.75" thickBot="1">
      <c r="A28" s="36" t="s">
        <v>118</v>
      </c>
      <c r="B28" s="36"/>
      <c r="C28" s="41">
        <v>10241.76</v>
      </c>
      <c r="D28" s="36" t="s">
        <v>32</v>
      </c>
      <c r="E28" s="41">
        <v>26952</v>
      </c>
    </row>
    <row r="29" spans="1:5" s="7" customFormat="1" ht="43.5" outlineLevel="1" thickBot="1">
      <c r="A29" s="8" t="s">
        <v>15</v>
      </c>
      <c r="B29" s="23"/>
      <c r="C29" s="17">
        <f>SUM(C30:C46)</f>
        <v>222506.08</v>
      </c>
      <c r="D29" s="23"/>
      <c r="E29" s="23"/>
    </row>
    <row r="30" spans="1:5" s="34" customFormat="1" ht="15.75" thickBot="1">
      <c r="A30" s="36" t="s">
        <v>93</v>
      </c>
      <c r="B30" s="36"/>
      <c r="C30" s="41">
        <v>220.73</v>
      </c>
      <c r="D30" s="36" t="s">
        <v>47</v>
      </c>
      <c r="E30" s="41">
        <v>1</v>
      </c>
    </row>
    <row r="31" spans="1:5" s="34" customFormat="1" ht="15.75" thickBot="1">
      <c r="A31" s="36" t="s">
        <v>94</v>
      </c>
      <c r="B31" s="36"/>
      <c r="C31" s="41">
        <v>34527.78</v>
      </c>
      <c r="D31" s="36" t="s">
        <v>95</v>
      </c>
      <c r="E31" s="41">
        <v>9</v>
      </c>
    </row>
    <row r="32" spans="1:5" s="34" customFormat="1" ht="15.75" thickBot="1">
      <c r="A32" s="36" t="s">
        <v>69</v>
      </c>
      <c r="B32" s="36"/>
      <c r="C32" s="41">
        <v>1089.6099999999999</v>
      </c>
      <c r="D32" s="36" t="s">
        <v>70</v>
      </c>
      <c r="E32" s="41">
        <v>1</v>
      </c>
    </row>
    <row r="33" spans="1:5" s="34" customFormat="1" ht="15.75" thickBot="1">
      <c r="A33" s="36" t="s">
        <v>71</v>
      </c>
      <c r="B33" s="36"/>
      <c r="C33" s="41">
        <v>4208.2</v>
      </c>
      <c r="D33" s="36" t="s">
        <v>47</v>
      </c>
      <c r="E33" s="41">
        <v>53</v>
      </c>
    </row>
    <row r="34" spans="1:5" s="34" customFormat="1" ht="15.75" thickBot="1">
      <c r="A34" s="36" t="s">
        <v>72</v>
      </c>
      <c r="B34" s="36"/>
      <c r="C34" s="41">
        <v>186.91</v>
      </c>
      <c r="D34" s="36" t="s">
        <v>47</v>
      </c>
      <c r="E34" s="41">
        <v>1</v>
      </c>
    </row>
    <row r="35" spans="1:5" s="34" customFormat="1" ht="15.75" thickBot="1">
      <c r="A35" s="36" t="s">
        <v>73</v>
      </c>
      <c r="B35" s="36"/>
      <c r="C35" s="41">
        <v>2896.66</v>
      </c>
      <c r="D35" s="36" t="s">
        <v>47</v>
      </c>
      <c r="E35" s="41">
        <v>13</v>
      </c>
    </row>
    <row r="36" spans="1:5" s="34" customFormat="1" ht="15.75" thickBot="1">
      <c r="A36" s="36" t="s">
        <v>74</v>
      </c>
      <c r="B36" s="36"/>
      <c r="C36" s="41">
        <v>230.61</v>
      </c>
      <c r="D36" s="36" t="s">
        <v>47</v>
      </c>
      <c r="E36" s="41">
        <v>1</v>
      </c>
    </row>
    <row r="37" spans="1:5" s="34" customFormat="1" ht="15.75" thickBot="1">
      <c r="A37" s="36" t="s">
        <v>75</v>
      </c>
      <c r="B37" s="36"/>
      <c r="C37" s="41">
        <v>4697</v>
      </c>
      <c r="D37" s="36" t="s">
        <v>35</v>
      </c>
      <c r="E37" s="41">
        <v>20</v>
      </c>
    </row>
    <row r="38" spans="1:5" s="34" customFormat="1" ht="15.75" thickBot="1">
      <c r="A38" s="36" t="s">
        <v>49</v>
      </c>
      <c r="B38" s="36"/>
      <c r="C38" s="41">
        <v>333.38</v>
      </c>
      <c r="D38" s="36" t="s">
        <v>47</v>
      </c>
      <c r="E38" s="41">
        <v>1</v>
      </c>
    </row>
    <row r="39" spans="1:5" s="34" customFormat="1" ht="15.75" thickBot="1">
      <c r="A39" s="36" t="s">
        <v>48</v>
      </c>
      <c r="B39" s="36"/>
      <c r="C39" s="41">
        <v>41709.599999999999</v>
      </c>
      <c r="D39" s="36" t="s">
        <v>62</v>
      </c>
      <c r="E39" s="41">
        <v>60</v>
      </c>
    </row>
    <row r="40" spans="1:5" s="34" customFormat="1" ht="15.75" thickBot="1">
      <c r="A40" s="36" t="s">
        <v>64</v>
      </c>
      <c r="B40" s="36"/>
      <c r="C40" s="41">
        <v>3119.94</v>
      </c>
      <c r="D40" s="36" t="s">
        <v>47</v>
      </c>
      <c r="E40" s="41">
        <v>1</v>
      </c>
    </row>
    <row r="41" spans="1:5" s="34" customFormat="1" ht="15.75" thickBot="1">
      <c r="A41" s="36" t="s">
        <v>39</v>
      </c>
      <c r="B41" s="36"/>
      <c r="C41" s="41">
        <v>362.51</v>
      </c>
      <c r="D41" s="36" t="s">
        <v>47</v>
      </c>
      <c r="E41" s="41">
        <v>1</v>
      </c>
    </row>
    <row r="42" spans="1:5" s="34" customFormat="1" ht="15.75" thickBot="1">
      <c r="A42" s="36" t="s">
        <v>121</v>
      </c>
      <c r="B42" s="36"/>
      <c r="C42" s="41">
        <v>3649.35</v>
      </c>
      <c r="D42" s="36" t="s">
        <v>37</v>
      </c>
      <c r="E42" s="41">
        <v>15</v>
      </c>
    </row>
    <row r="43" spans="1:5" s="34" customFormat="1" ht="15.75" thickBot="1">
      <c r="A43" s="36" t="s">
        <v>87</v>
      </c>
      <c r="B43" s="36"/>
      <c r="C43" s="41">
        <v>929.44</v>
      </c>
      <c r="D43" s="36" t="s">
        <v>47</v>
      </c>
      <c r="E43" s="41">
        <v>4</v>
      </c>
    </row>
    <row r="44" spans="1:5" s="34" customFormat="1" ht="15.75" thickBot="1">
      <c r="A44" s="36" t="s">
        <v>52</v>
      </c>
      <c r="B44" s="36"/>
      <c r="C44" s="41">
        <v>123513</v>
      </c>
      <c r="D44" s="36" t="s">
        <v>32</v>
      </c>
      <c r="E44" s="41">
        <v>130</v>
      </c>
    </row>
    <row r="45" spans="1:5" s="34" customFormat="1" ht="15.75" thickBot="1">
      <c r="A45" s="36" t="s">
        <v>99</v>
      </c>
      <c r="B45" s="36"/>
      <c r="C45" s="41">
        <v>744.43</v>
      </c>
      <c r="D45" s="36" t="s">
        <v>32</v>
      </c>
      <c r="E45" s="41">
        <v>1</v>
      </c>
    </row>
    <row r="46" spans="1:5" s="34" customFormat="1" ht="15.75" thickBot="1">
      <c r="A46" s="36" t="s">
        <v>119</v>
      </c>
      <c r="B46" s="36"/>
      <c r="C46" s="41">
        <v>86.93</v>
      </c>
      <c r="D46" s="36" t="s">
        <v>62</v>
      </c>
      <c r="E46" s="41">
        <v>1</v>
      </c>
    </row>
    <row r="47" spans="1:5" s="20" customFormat="1" ht="52.5" customHeight="1" outlineLevel="2" thickBot="1">
      <c r="A47" s="8" t="s">
        <v>16</v>
      </c>
      <c r="B47" s="24"/>
      <c r="C47" s="37">
        <f>SUM(C48:C81)</f>
        <v>462105.77999999997</v>
      </c>
      <c r="D47" s="24"/>
      <c r="E47" s="24"/>
    </row>
    <row r="48" spans="1:5" s="34" customFormat="1" ht="15.75" thickBot="1">
      <c r="A48" s="36" t="s">
        <v>96</v>
      </c>
      <c r="B48" s="36"/>
      <c r="C48" s="41">
        <v>66672</v>
      </c>
      <c r="D48" s="36" t="s">
        <v>34</v>
      </c>
      <c r="E48" s="41">
        <v>96</v>
      </c>
    </row>
    <row r="49" spans="1:5" s="34" customFormat="1" ht="15.75" thickBot="1">
      <c r="A49" s="36" t="s">
        <v>97</v>
      </c>
      <c r="B49" s="36"/>
      <c r="C49" s="41">
        <v>753.93</v>
      </c>
      <c r="D49" s="36" t="s">
        <v>47</v>
      </c>
      <c r="E49" s="41">
        <v>1</v>
      </c>
    </row>
    <row r="50" spans="1:5" s="34" customFormat="1" ht="15.75" thickBot="1">
      <c r="A50" s="36" t="s">
        <v>53</v>
      </c>
      <c r="B50" s="36"/>
      <c r="C50" s="41">
        <v>9149.85</v>
      </c>
      <c r="D50" s="36" t="s">
        <v>47</v>
      </c>
      <c r="E50" s="41">
        <v>15</v>
      </c>
    </row>
    <row r="51" spans="1:5" s="34" customFormat="1" ht="15.75" thickBot="1">
      <c r="A51" s="36" t="s">
        <v>98</v>
      </c>
      <c r="B51" s="36"/>
      <c r="C51" s="41">
        <v>4675.2</v>
      </c>
      <c r="D51" s="36" t="s">
        <v>47</v>
      </c>
      <c r="E51" s="41">
        <v>1</v>
      </c>
    </row>
    <row r="52" spans="1:5" s="34" customFormat="1" ht="15.75" thickBot="1">
      <c r="A52" s="36" t="s">
        <v>54</v>
      </c>
      <c r="B52" s="36"/>
      <c r="C52" s="41">
        <v>60160</v>
      </c>
      <c r="D52" s="36" t="s">
        <v>35</v>
      </c>
      <c r="E52" s="41">
        <v>40</v>
      </c>
    </row>
    <row r="53" spans="1:5" s="34" customFormat="1" ht="15.75" thickBot="1">
      <c r="A53" s="36" t="s">
        <v>100</v>
      </c>
      <c r="B53" s="36"/>
      <c r="C53" s="41">
        <v>4384</v>
      </c>
      <c r="D53" s="36" t="s">
        <v>35</v>
      </c>
      <c r="E53" s="41">
        <v>4</v>
      </c>
    </row>
    <row r="54" spans="1:5" s="34" customFormat="1" ht="15.75" thickBot="1">
      <c r="A54" s="36" t="s">
        <v>80</v>
      </c>
      <c r="B54" s="36"/>
      <c r="C54" s="41">
        <v>5340.02</v>
      </c>
      <c r="D54" s="36" t="s">
        <v>77</v>
      </c>
      <c r="E54" s="41">
        <v>14</v>
      </c>
    </row>
    <row r="55" spans="1:5" s="34" customFormat="1" ht="15.75" thickBot="1">
      <c r="A55" s="36" t="s">
        <v>81</v>
      </c>
      <c r="B55" s="36"/>
      <c r="C55" s="41">
        <v>400.57</v>
      </c>
      <c r="D55" s="36" t="s">
        <v>47</v>
      </c>
      <c r="E55" s="41">
        <v>2.0099999999999998</v>
      </c>
    </row>
    <row r="56" spans="1:5" s="34" customFormat="1" ht="15.75" thickBot="1">
      <c r="A56" s="36" t="s">
        <v>82</v>
      </c>
      <c r="B56" s="36"/>
      <c r="C56" s="41">
        <v>1117.43</v>
      </c>
      <c r="D56" s="36" t="s">
        <v>47</v>
      </c>
      <c r="E56" s="41">
        <v>1</v>
      </c>
    </row>
    <row r="57" spans="1:5" s="34" customFormat="1" ht="15.75" thickBot="1">
      <c r="A57" s="36" t="s">
        <v>36</v>
      </c>
      <c r="B57" s="36"/>
      <c r="C57" s="41">
        <v>6549.92</v>
      </c>
      <c r="D57" s="36" t="s">
        <v>35</v>
      </c>
      <c r="E57" s="41">
        <v>47</v>
      </c>
    </row>
    <row r="58" spans="1:5" s="34" customFormat="1" ht="15.75" thickBot="1">
      <c r="A58" s="36" t="s">
        <v>135</v>
      </c>
      <c r="B58" s="36"/>
      <c r="C58" s="41">
        <f>196*281+196*227</f>
        <v>99568</v>
      </c>
      <c r="D58" s="36" t="s">
        <v>136</v>
      </c>
      <c r="E58" s="41">
        <v>1</v>
      </c>
    </row>
    <row r="59" spans="1:5" s="34" customFormat="1" ht="15.75" thickBot="1">
      <c r="A59" s="36" t="s">
        <v>83</v>
      </c>
      <c r="B59" s="36"/>
      <c r="C59" s="41">
        <v>28602.720000000001</v>
      </c>
      <c r="D59" s="36" t="s">
        <v>50</v>
      </c>
      <c r="E59" s="41">
        <v>1</v>
      </c>
    </row>
    <row r="60" spans="1:5" s="34" customFormat="1" ht="15.75" thickBot="1">
      <c r="A60" s="36" t="s">
        <v>89</v>
      </c>
      <c r="B60" s="36"/>
      <c r="C60" s="41">
        <v>617.09</v>
      </c>
      <c r="D60" s="36" t="s">
        <v>47</v>
      </c>
      <c r="E60" s="41">
        <v>1</v>
      </c>
    </row>
    <row r="61" spans="1:5" s="34" customFormat="1" ht="15.75" thickBot="1">
      <c r="A61" s="36" t="s">
        <v>90</v>
      </c>
      <c r="B61" s="36"/>
      <c r="C61" s="41">
        <v>280.05</v>
      </c>
      <c r="D61" s="36" t="s">
        <v>91</v>
      </c>
      <c r="E61" s="41">
        <v>0.01</v>
      </c>
    </row>
    <row r="62" spans="1:5" s="34" customFormat="1" ht="15.75" thickBot="1">
      <c r="A62" s="36" t="s">
        <v>92</v>
      </c>
      <c r="B62" s="36"/>
      <c r="C62" s="41">
        <v>410.74</v>
      </c>
      <c r="D62" s="36" t="s">
        <v>47</v>
      </c>
      <c r="E62" s="41">
        <v>2</v>
      </c>
    </row>
    <row r="63" spans="1:5" s="34" customFormat="1" ht="15.75" thickBot="1">
      <c r="A63" s="36" t="s">
        <v>33</v>
      </c>
      <c r="B63" s="36"/>
      <c r="C63" s="41">
        <v>12140.4</v>
      </c>
      <c r="D63" s="36" t="s">
        <v>34</v>
      </c>
      <c r="E63" s="41">
        <v>15</v>
      </c>
    </row>
    <row r="64" spans="1:5" s="34" customFormat="1" ht="15.75" thickBot="1">
      <c r="A64" s="36" t="s">
        <v>63</v>
      </c>
      <c r="B64" s="36"/>
      <c r="C64" s="41">
        <v>818.72</v>
      </c>
      <c r="D64" s="36" t="s">
        <v>34</v>
      </c>
      <c r="E64" s="41">
        <v>2</v>
      </c>
    </row>
    <row r="65" spans="1:5" s="34" customFormat="1" ht="15.75" thickBot="1">
      <c r="A65" s="36" t="s">
        <v>65</v>
      </c>
      <c r="B65" s="36"/>
      <c r="C65" s="41">
        <v>6590</v>
      </c>
      <c r="D65" s="36" t="s">
        <v>47</v>
      </c>
      <c r="E65" s="41">
        <v>1</v>
      </c>
    </row>
    <row r="66" spans="1:5" s="34" customFormat="1" ht="15.75" thickBot="1">
      <c r="A66" s="36" t="s">
        <v>66</v>
      </c>
      <c r="B66" s="36"/>
      <c r="C66" s="41">
        <v>7252.19</v>
      </c>
      <c r="D66" s="36" t="s">
        <v>47</v>
      </c>
      <c r="E66" s="41">
        <v>1</v>
      </c>
    </row>
    <row r="67" spans="1:5" s="34" customFormat="1" ht="15.75" thickBot="1">
      <c r="A67" s="36" t="s">
        <v>67</v>
      </c>
      <c r="B67" s="36"/>
      <c r="C67" s="41">
        <v>367.62</v>
      </c>
      <c r="D67" s="36" t="s">
        <v>47</v>
      </c>
      <c r="E67" s="41">
        <v>1</v>
      </c>
    </row>
    <row r="68" spans="1:5" s="34" customFormat="1" ht="15.75" thickBot="1">
      <c r="A68" s="36" t="s">
        <v>57</v>
      </c>
      <c r="B68" s="36"/>
      <c r="C68" s="41">
        <v>34507.5</v>
      </c>
      <c r="D68" s="36" t="s">
        <v>35</v>
      </c>
      <c r="E68" s="41">
        <v>21.5</v>
      </c>
    </row>
    <row r="69" spans="1:5" s="34" customFormat="1" ht="15.75" thickBot="1">
      <c r="A69" s="36" t="s">
        <v>122</v>
      </c>
      <c r="B69" s="36"/>
      <c r="C69" s="41">
        <v>16784</v>
      </c>
      <c r="D69" s="36" t="s">
        <v>35</v>
      </c>
      <c r="E69" s="41">
        <v>8</v>
      </c>
    </row>
    <row r="70" spans="1:5" s="34" customFormat="1" ht="15.75" thickBot="1">
      <c r="A70" s="36" t="s">
        <v>123</v>
      </c>
      <c r="B70" s="36"/>
      <c r="C70" s="41">
        <v>4384</v>
      </c>
      <c r="D70" s="36" t="s">
        <v>35</v>
      </c>
      <c r="E70" s="41">
        <v>4</v>
      </c>
    </row>
    <row r="71" spans="1:5" s="34" customFormat="1" ht="15.75" thickBot="1">
      <c r="A71" s="36" t="s">
        <v>124</v>
      </c>
      <c r="B71" s="36"/>
      <c r="C71" s="41">
        <v>479</v>
      </c>
      <c r="D71" s="36" t="s">
        <v>125</v>
      </c>
      <c r="E71" s="41">
        <v>1</v>
      </c>
    </row>
    <row r="72" spans="1:5" s="34" customFormat="1" ht="15.75" thickBot="1">
      <c r="A72" s="36" t="s">
        <v>30</v>
      </c>
      <c r="B72" s="36"/>
      <c r="C72" s="41">
        <v>14178.75</v>
      </c>
      <c r="D72" s="36" t="s">
        <v>31</v>
      </c>
      <c r="E72" s="41">
        <v>25</v>
      </c>
    </row>
    <row r="73" spans="1:5" s="34" customFormat="1" ht="15.75" thickBot="1">
      <c r="A73" s="36" t="s">
        <v>68</v>
      </c>
      <c r="B73" s="36"/>
      <c r="C73" s="41">
        <v>14941.1</v>
      </c>
      <c r="D73" s="36" t="s">
        <v>35</v>
      </c>
      <c r="E73" s="41">
        <v>10</v>
      </c>
    </row>
    <row r="74" spans="1:5" s="34" customFormat="1" ht="15.75" thickBot="1">
      <c r="A74" s="36" t="s">
        <v>76</v>
      </c>
      <c r="B74" s="36"/>
      <c r="C74" s="41">
        <v>1543.87</v>
      </c>
      <c r="D74" s="36" t="s">
        <v>77</v>
      </c>
      <c r="E74" s="41">
        <v>1</v>
      </c>
    </row>
    <row r="75" spans="1:5" s="34" customFormat="1" ht="15.75" thickBot="1">
      <c r="A75" s="36" t="s">
        <v>85</v>
      </c>
      <c r="B75" s="36"/>
      <c r="C75" s="41">
        <v>16601.830000000002</v>
      </c>
      <c r="D75" s="36" t="s">
        <v>86</v>
      </c>
      <c r="E75" s="41">
        <v>1</v>
      </c>
    </row>
    <row r="76" spans="1:5" s="34" customFormat="1" ht="15.75" thickBot="1">
      <c r="A76" s="36" t="s">
        <v>51</v>
      </c>
      <c r="B76" s="36"/>
      <c r="C76" s="41">
        <v>435.01</v>
      </c>
      <c r="D76" s="36" t="s">
        <v>47</v>
      </c>
      <c r="E76" s="41">
        <v>1</v>
      </c>
    </row>
    <row r="77" spans="1:5" s="34" customFormat="1" ht="15.75" thickBot="1">
      <c r="A77" s="36" t="s">
        <v>55</v>
      </c>
      <c r="B77" s="36"/>
      <c r="C77" s="41">
        <v>10156.719999999999</v>
      </c>
      <c r="D77" s="36" t="s">
        <v>34</v>
      </c>
      <c r="E77" s="41">
        <v>14</v>
      </c>
    </row>
    <row r="78" spans="1:5" s="34" customFormat="1" ht="15.75" thickBot="1">
      <c r="A78" s="36" t="s">
        <v>38</v>
      </c>
      <c r="B78" s="36"/>
      <c r="C78" s="41">
        <v>342.68</v>
      </c>
      <c r="D78" s="36" t="s">
        <v>56</v>
      </c>
      <c r="E78" s="41">
        <v>2</v>
      </c>
    </row>
    <row r="79" spans="1:5" s="34" customFormat="1" ht="15.75" thickBot="1">
      <c r="A79" s="36" t="s">
        <v>115</v>
      </c>
      <c r="B79" s="36"/>
      <c r="C79" s="41">
        <v>7002.15</v>
      </c>
      <c r="D79" s="36" t="s">
        <v>47</v>
      </c>
      <c r="E79" s="41">
        <v>1</v>
      </c>
    </row>
    <row r="80" spans="1:5" s="34" customFormat="1" ht="15.75" thickBot="1">
      <c r="A80" s="36" t="s">
        <v>116</v>
      </c>
      <c r="B80" s="36"/>
      <c r="C80" s="41">
        <v>319.55</v>
      </c>
      <c r="D80" s="36" t="s">
        <v>62</v>
      </c>
      <c r="E80" s="41">
        <v>1</v>
      </c>
    </row>
    <row r="81" spans="1:5" s="34" customFormat="1" ht="15.75" thickBot="1">
      <c r="A81" s="36" t="s">
        <v>120</v>
      </c>
      <c r="B81" s="36"/>
      <c r="C81" s="41">
        <v>24579.17</v>
      </c>
      <c r="D81" s="36" t="s">
        <v>47</v>
      </c>
      <c r="E81" s="41">
        <v>1</v>
      </c>
    </row>
    <row r="82" spans="1:5" s="7" customFormat="1" ht="28.5">
      <c r="A82" s="8" t="s">
        <v>17</v>
      </c>
      <c r="B82" s="9" t="e">
        <f>SUM(#REF!)</f>
        <v>#REF!</v>
      </c>
      <c r="C82" s="17">
        <v>0</v>
      </c>
      <c r="D82" s="19"/>
      <c r="E82" s="18"/>
    </row>
    <row r="83" spans="1:5" s="7" customFormat="1" ht="28.5">
      <c r="A83" s="8" t="s">
        <v>18</v>
      </c>
      <c r="B83" s="9" t="e">
        <f>#REF!</f>
        <v>#REF!</v>
      </c>
      <c r="C83" s="17">
        <v>0</v>
      </c>
      <c r="D83" s="19"/>
      <c r="E83" s="18"/>
    </row>
    <row r="84" spans="1:5" s="7" customFormat="1" ht="28.5">
      <c r="A84" s="8" t="s">
        <v>19</v>
      </c>
      <c r="B84" s="9" t="e">
        <f>#REF!+#REF!</f>
        <v>#REF!</v>
      </c>
      <c r="C84" s="17">
        <v>0</v>
      </c>
      <c r="D84" s="19"/>
      <c r="E84" s="18"/>
    </row>
    <row r="85" spans="1:5" s="7" customFormat="1" ht="29.25" thickBot="1">
      <c r="A85" s="8" t="s">
        <v>20</v>
      </c>
      <c r="B85" s="9" t="e">
        <f>#REF!</f>
        <v>#REF!</v>
      </c>
      <c r="C85" s="17">
        <f>SUM(C86:C87)</f>
        <v>12936.96</v>
      </c>
      <c r="D85" s="19"/>
      <c r="E85" s="18"/>
    </row>
    <row r="86" spans="1:5" s="34" customFormat="1" ht="15.75" thickBot="1">
      <c r="A86" s="36" t="s">
        <v>105</v>
      </c>
      <c r="B86" s="36"/>
      <c r="C86" s="41">
        <v>6198.96</v>
      </c>
      <c r="D86" s="36" t="s">
        <v>32</v>
      </c>
      <c r="E86" s="41">
        <v>26952</v>
      </c>
    </row>
    <row r="87" spans="1:5" s="34" customFormat="1" ht="15.75" thickBot="1">
      <c r="A87" s="36" t="s">
        <v>106</v>
      </c>
      <c r="B87" s="36"/>
      <c r="C87" s="41">
        <v>6738</v>
      </c>
      <c r="D87" s="36" t="s">
        <v>32</v>
      </c>
      <c r="E87" s="41">
        <v>26952</v>
      </c>
    </row>
    <row r="88" spans="1:5" s="7" customFormat="1" ht="29.25" thickBot="1">
      <c r="A88" s="8" t="s">
        <v>21</v>
      </c>
      <c r="B88" s="9" t="e">
        <f>#REF!+#REF!</f>
        <v>#REF!</v>
      </c>
      <c r="C88" s="17">
        <f>SUM(C89:C90)</f>
        <v>50130.720000000001</v>
      </c>
      <c r="D88" s="19"/>
      <c r="E88" s="18"/>
    </row>
    <row r="89" spans="1:5" s="34" customFormat="1" ht="15.75" thickBot="1">
      <c r="A89" s="36" t="s">
        <v>101</v>
      </c>
      <c r="B89" s="36"/>
      <c r="C89" s="41">
        <v>24256.799999999999</v>
      </c>
      <c r="D89" s="36" t="s">
        <v>35</v>
      </c>
      <c r="E89" s="41">
        <v>26952</v>
      </c>
    </row>
    <row r="90" spans="1:5" s="34" customFormat="1" ht="15.75" thickBot="1">
      <c r="A90" s="36" t="s">
        <v>102</v>
      </c>
      <c r="B90" s="36"/>
      <c r="C90" s="41">
        <v>25873.919999999998</v>
      </c>
      <c r="D90" s="36" t="s">
        <v>32</v>
      </c>
      <c r="E90" s="41">
        <v>26952</v>
      </c>
    </row>
    <row r="91" spans="1:5" s="7" customFormat="1" ht="43.5" thickBot="1">
      <c r="A91" s="8" t="s">
        <v>22</v>
      </c>
      <c r="B91" s="9" t="e">
        <f>#REF!</f>
        <v>#REF!</v>
      </c>
      <c r="C91" s="17">
        <f>SUM(C92:C92)</f>
        <v>3352.32</v>
      </c>
      <c r="D91" s="19"/>
      <c r="E91" s="18"/>
    </row>
    <row r="92" spans="1:5" s="34" customFormat="1" ht="15.75" thickBot="1">
      <c r="A92" s="36" t="s">
        <v>46</v>
      </c>
      <c r="B92" s="36"/>
      <c r="C92" s="41">
        <v>3352.32</v>
      </c>
      <c r="D92" s="36" t="s">
        <v>32</v>
      </c>
      <c r="E92" s="41">
        <v>1152</v>
      </c>
    </row>
    <row r="93" spans="1:5" s="7" customFormat="1" ht="57.75" thickBot="1">
      <c r="A93" s="8" t="s">
        <v>23</v>
      </c>
      <c r="B93" s="9" t="e">
        <f>SUM(#REF!)</f>
        <v>#REF!</v>
      </c>
      <c r="C93" s="17">
        <f>SUM(C94:C100)</f>
        <v>161754.06999999998</v>
      </c>
      <c r="D93" s="19"/>
      <c r="E93" s="18"/>
    </row>
    <row r="94" spans="1:5" s="34" customFormat="1" ht="15.75" thickBot="1">
      <c r="A94" s="36" t="s">
        <v>109</v>
      </c>
      <c r="B94" s="36"/>
      <c r="C94" s="41">
        <v>66028.73</v>
      </c>
      <c r="D94" s="36" t="s">
        <v>32</v>
      </c>
      <c r="E94" s="41">
        <v>26950.5</v>
      </c>
    </row>
    <row r="95" spans="1:5" s="34" customFormat="1" ht="15.75" thickBot="1">
      <c r="A95" s="36" t="s">
        <v>110</v>
      </c>
      <c r="B95" s="36"/>
      <c r="C95" s="41">
        <v>74102.34</v>
      </c>
      <c r="D95" s="36" t="s">
        <v>32</v>
      </c>
      <c r="E95" s="41">
        <v>26946.5</v>
      </c>
    </row>
    <row r="96" spans="1:5" s="34" customFormat="1" ht="15.75" thickBot="1">
      <c r="A96" s="36" t="s">
        <v>78</v>
      </c>
      <c r="B96" s="36"/>
      <c r="C96" s="41">
        <v>458.18</v>
      </c>
      <c r="D96" s="36" t="s">
        <v>32</v>
      </c>
      <c r="E96" s="41">
        <v>26952</v>
      </c>
    </row>
    <row r="97" spans="1:6" s="34" customFormat="1" ht="15.75" thickBot="1">
      <c r="A97" s="36" t="s">
        <v>79</v>
      </c>
      <c r="B97" s="36"/>
      <c r="C97" s="41">
        <v>458.18</v>
      </c>
      <c r="D97" s="36" t="s">
        <v>32</v>
      </c>
      <c r="E97" s="41">
        <v>26952</v>
      </c>
    </row>
    <row r="98" spans="1:6" s="34" customFormat="1" ht="15.75" thickBot="1">
      <c r="A98" s="36" t="s">
        <v>88</v>
      </c>
      <c r="B98" s="36"/>
      <c r="C98" s="41">
        <v>776.58</v>
      </c>
      <c r="D98" s="36" t="s">
        <v>47</v>
      </c>
      <c r="E98" s="41">
        <v>1</v>
      </c>
    </row>
    <row r="99" spans="1:6" s="34" customFormat="1" ht="15.75" thickBot="1">
      <c r="A99" s="36" t="s">
        <v>103</v>
      </c>
      <c r="B99" s="36"/>
      <c r="C99" s="41">
        <v>4334.0600000000004</v>
      </c>
      <c r="D99" s="36" t="s">
        <v>104</v>
      </c>
      <c r="E99" s="41">
        <v>2</v>
      </c>
    </row>
    <row r="100" spans="1:6" s="34" customFormat="1" ht="15.75" thickBot="1">
      <c r="A100" s="36" t="s">
        <v>84</v>
      </c>
      <c r="B100" s="36"/>
      <c r="C100" s="41">
        <v>15596</v>
      </c>
      <c r="D100" s="36" t="s">
        <v>32</v>
      </c>
      <c r="E100" s="41">
        <v>400</v>
      </c>
    </row>
    <row r="101" spans="1:6" s="7" customFormat="1">
      <c r="A101" s="8" t="s">
        <v>24</v>
      </c>
      <c r="B101" s="9">
        <f>B102</f>
        <v>5033.8983050847464</v>
      </c>
      <c r="C101" s="17">
        <f>C102</f>
        <v>5940</v>
      </c>
      <c r="D101" s="19"/>
      <c r="E101" s="18"/>
    </row>
    <row r="102" spans="1:6" s="7" customFormat="1" ht="45">
      <c r="A102" s="22" t="s">
        <v>6</v>
      </c>
      <c r="B102" s="21">
        <f>C102/1.18</f>
        <v>5033.8983050847464</v>
      </c>
      <c r="C102" s="25">
        <f>E102*12*5</f>
        <v>5940</v>
      </c>
      <c r="D102" s="22" t="s">
        <v>4</v>
      </c>
      <c r="E102" s="22">
        <v>99</v>
      </c>
    </row>
    <row r="103" spans="1:6" s="7" customFormat="1">
      <c r="A103" s="8" t="s">
        <v>131</v>
      </c>
      <c r="B103" s="26" t="e">
        <f>B13+B16+B19+#REF!+#REF!+#REF!+B82+B83+B84+B85+B88+B91+B93+B101</f>
        <v>#REF!</v>
      </c>
      <c r="C103" s="27">
        <f>C13+C16+C19+C22+C29+C47+C84+C85+C88+C91+C1017+C93+C82</f>
        <v>1264657.4200000002</v>
      </c>
      <c r="D103" s="28" t="s">
        <v>25</v>
      </c>
      <c r="E103" s="18"/>
      <c r="F103" s="38" t="e">
        <f>C103-'накоп 2020'!D77</f>
        <v>#VALUE!</v>
      </c>
    </row>
    <row r="104" spans="1:6" s="7" customFormat="1">
      <c r="A104" s="8" t="s">
        <v>132</v>
      </c>
      <c r="B104" s="29"/>
      <c r="C104" s="17">
        <f>C103*1.2+C101</f>
        <v>1523528.9040000001</v>
      </c>
      <c r="D104" s="28" t="s">
        <v>25</v>
      </c>
      <c r="E104" s="18"/>
    </row>
    <row r="105" spans="1:6" s="7" customFormat="1">
      <c r="A105" s="8" t="s">
        <v>133</v>
      </c>
      <c r="B105" s="29"/>
      <c r="C105" s="17">
        <f>C5+C8-C104</f>
        <v>-214990.18400000012</v>
      </c>
      <c r="D105" s="28" t="s">
        <v>25</v>
      </c>
      <c r="E105" s="18"/>
    </row>
    <row r="106" spans="1:6" s="7" customFormat="1" ht="28.5">
      <c r="A106" s="8" t="s">
        <v>134</v>
      </c>
      <c r="B106" s="9"/>
      <c r="C106" s="17">
        <f>C105+C7</f>
        <v>-174066.53400000022</v>
      </c>
      <c r="D106" s="28" t="s">
        <v>25</v>
      </c>
      <c r="E106" s="18"/>
    </row>
    <row r="107" spans="1:6" s="7" customFormat="1">
      <c r="A107" s="30"/>
      <c r="B107" s="31"/>
      <c r="C107" s="32"/>
      <c r="D107" s="30"/>
      <c r="E107" s="33"/>
    </row>
    <row r="108" spans="1:6" s="7" customFormat="1">
      <c r="A108" s="30"/>
      <c r="B108" s="31"/>
      <c r="C108" s="32"/>
      <c r="D108" s="30"/>
      <c r="E108" s="33"/>
    </row>
    <row r="109" spans="1:6" s="7" customFormat="1">
      <c r="A109" s="30"/>
      <c r="B109" s="31"/>
      <c r="C109" s="32"/>
      <c r="D109" s="30"/>
      <c r="E109" s="33"/>
    </row>
  </sheetData>
  <mergeCells count="4">
    <mergeCell ref="A1:E1"/>
    <mergeCell ref="A12:E12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1"/>
  <sheetViews>
    <sheetView topLeftCell="A46" zoomScaleNormal="100" workbookViewId="0">
      <selection activeCell="C81" sqref="C81"/>
    </sheetView>
  </sheetViews>
  <sheetFormatPr defaultRowHeight="15"/>
  <cols>
    <col min="1" max="1" width="70.5703125" style="34" customWidth="1"/>
    <col min="2" max="2" width="70.5703125" style="34" hidden="1" customWidth="1"/>
    <col min="3" max="3" width="12.5703125" style="34" customWidth="1"/>
    <col min="4" max="4" width="20.5703125" style="34" customWidth="1"/>
    <col min="5" max="5" width="12.5703125" style="34" customWidth="1"/>
    <col min="6" max="16384" width="9.140625" style="34"/>
  </cols>
  <sheetData>
    <row r="2" spans="1:5">
      <c r="A2" s="34" t="s">
        <v>58</v>
      </c>
    </row>
    <row r="3" spans="1:5">
      <c r="A3" s="34" t="s">
        <v>43</v>
      </c>
    </row>
    <row r="4" spans="1:5" ht="15.75" thickBot="1"/>
    <row r="5" spans="1:5" ht="15.75" thickBot="1">
      <c r="A5" s="35" t="s">
        <v>42</v>
      </c>
      <c r="B5" s="35"/>
      <c r="C5" s="35" t="s">
        <v>45</v>
      </c>
      <c r="D5" s="35" t="s">
        <v>41</v>
      </c>
      <c r="E5" s="35" t="s">
        <v>40</v>
      </c>
    </row>
    <row r="6" spans="1:5" s="45" customFormat="1" ht="15.75" thickBot="1">
      <c r="A6" s="43" t="s">
        <v>59</v>
      </c>
      <c r="B6" s="43"/>
      <c r="C6" s="44">
        <v>11705.27</v>
      </c>
      <c r="D6" s="43" t="s">
        <v>29</v>
      </c>
      <c r="E6" s="44">
        <v>181</v>
      </c>
    </row>
    <row r="7" spans="1:5" s="45" customFormat="1" ht="15.75" thickBot="1">
      <c r="A7" s="43" t="s">
        <v>30</v>
      </c>
      <c r="B7" s="43"/>
      <c r="C7" s="44">
        <v>14178.75</v>
      </c>
      <c r="D7" s="43" t="s">
        <v>31</v>
      </c>
      <c r="E7" s="44">
        <v>25</v>
      </c>
    </row>
    <row r="8" spans="1:5" s="45" customFormat="1" ht="15.75" thickBot="1">
      <c r="A8" s="43" t="s">
        <v>60</v>
      </c>
      <c r="B8" s="43"/>
      <c r="C8" s="44">
        <v>2695.2</v>
      </c>
      <c r="D8" s="43" t="s">
        <v>32</v>
      </c>
      <c r="E8" s="44">
        <v>26952</v>
      </c>
    </row>
    <row r="9" spans="1:5" s="45" customFormat="1" ht="15.75" thickBot="1">
      <c r="A9" s="43" t="s">
        <v>61</v>
      </c>
      <c r="B9" s="43"/>
      <c r="C9" s="44">
        <v>2425.6799999999998</v>
      </c>
      <c r="D9" s="43" t="s">
        <v>32</v>
      </c>
      <c r="E9" s="44">
        <v>26952</v>
      </c>
    </row>
    <row r="10" spans="1:5" s="45" customFormat="1" ht="15.75" thickBot="1">
      <c r="A10" s="43" t="s">
        <v>46</v>
      </c>
      <c r="B10" s="43"/>
      <c r="C10" s="44">
        <v>3352.32</v>
      </c>
      <c r="D10" s="43" t="s">
        <v>32</v>
      </c>
      <c r="E10" s="44">
        <v>1152</v>
      </c>
    </row>
    <row r="11" spans="1:5" s="45" customFormat="1" ht="15.75" thickBot="1">
      <c r="A11" s="43" t="s">
        <v>48</v>
      </c>
      <c r="B11" s="43"/>
      <c r="C11" s="44">
        <v>41709.599999999999</v>
      </c>
      <c r="D11" s="43" t="s">
        <v>62</v>
      </c>
      <c r="E11" s="44">
        <v>60</v>
      </c>
    </row>
    <row r="12" spans="1:5" s="45" customFormat="1" ht="15.75" thickBot="1">
      <c r="A12" s="43" t="s">
        <v>33</v>
      </c>
      <c r="B12" s="43"/>
      <c r="C12" s="44">
        <v>12140.4</v>
      </c>
      <c r="D12" s="43" t="s">
        <v>34</v>
      </c>
      <c r="E12" s="44">
        <v>15</v>
      </c>
    </row>
    <row r="13" spans="1:5" s="45" customFormat="1" ht="15.75" thickBot="1">
      <c r="A13" s="43" t="s">
        <v>63</v>
      </c>
      <c r="B13" s="43"/>
      <c r="C13" s="44">
        <v>818.72</v>
      </c>
      <c r="D13" s="43" t="s">
        <v>34</v>
      </c>
      <c r="E13" s="44">
        <v>2</v>
      </c>
    </row>
    <row r="14" spans="1:5" s="45" customFormat="1" ht="15.75" thickBot="1">
      <c r="A14" s="43" t="s">
        <v>64</v>
      </c>
      <c r="B14" s="43"/>
      <c r="C14" s="44">
        <v>3119.94</v>
      </c>
      <c r="D14" s="43" t="s">
        <v>47</v>
      </c>
      <c r="E14" s="44">
        <v>1</v>
      </c>
    </row>
    <row r="15" spans="1:5" s="45" customFormat="1" ht="15.75" thickBot="1">
      <c r="A15" s="43" t="s">
        <v>65</v>
      </c>
      <c r="B15" s="43"/>
      <c r="C15" s="44">
        <v>6590</v>
      </c>
      <c r="D15" s="43" t="s">
        <v>47</v>
      </c>
      <c r="E15" s="44">
        <v>1</v>
      </c>
    </row>
    <row r="16" spans="1:5" s="45" customFormat="1" ht="15.75" thickBot="1">
      <c r="A16" s="43" t="s">
        <v>66</v>
      </c>
      <c r="B16" s="43"/>
      <c r="C16" s="44">
        <v>7252.19</v>
      </c>
      <c r="D16" s="43" t="s">
        <v>47</v>
      </c>
      <c r="E16" s="44">
        <v>1</v>
      </c>
    </row>
    <row r="17" spans="1:5" s="45" customFormat="1" ht="15.75" thickBot="1">
      <c r="A17" s="43" t="s">
        <v>67</v>
      </c>
      <c r="B17" s="43"/>
      <c r="C17" s="44">
        <v>367.62</v>
      </c>
      <c r="D17" s="43" t="s">
        <v>47</v>
      </c>
      <c r="E17" s="44">
        <v>1</v>
      </c>
    </row>
    <row r="18" spans="1:5" s="45" customFormat="1" ht="15.75" thickBot="1">
      <c r="A18" s="43" t="s">
        <v>39</v>
      </c>
      <c r="B18" s="43"/>
      <c r="C18" s="44">
        <v>362.51</v>
      </c>
      <c r="D18" s="43" t="s">
        <v>47</v>
      </c>
      <c r="E18" s="44">
        <v>1</v>
      </c>
    </row>
    <row r="19" spans="1:5" s="45" customFormat="1" ht="15.75" thickBot="1">
      <c r="A19" s="43" t="s">
        <v>68</v>
      </c>
      <c r="B19" s="43"/>
      <c r="C19" s="44">
        <v>14941.1</v>
      </c>
      <c r="D19" s="43" t="s">
        <v>35</v>
      </c>
      <c r="E19" s="44">
        <v>10</v>
      </c>
    </row>
    <row r="20" spans="1:5" s="45" customFormat="1" ht="15.75" thickBot="1">
      <c r="A20" s="43" t="s">
        <v>69</v>
      </c>
      <c r="B20" s="43"/>
      <c r="C20" s="44">
        <v>1089.6099999999999</v>
      </c>
      <c r="D20" s="43" t="s">
        <v>70</v>
      </c>
      <c r="E20" s="44">
        <v>1</v>
      </c>
    </row>
    <row r="21" spans="1:5" s="45" customFormat="1" ht="15.75" thickBot="1">
      <c r="A21" s="43" t="s">
        <v>71</v>
      </c>
      <c r="B21" s="43"/>
      <c r="C21" s="44">
        <v>4208.2</v>
      </c>
      <c r="D21" s="43" t="s">
        <v>47</v>
      </c>
      <c r="E21" s="44">
        <v>53</v>
      </c>
    </row>
    <row r="22" spans="1:5" s="45" customFormat="1" ht="15.75" thickBot="1">
      <c r="A22" s="43" t="s">
        <v>72</v>
      </c>
      <c r="B22" s="43"/>
      <c r="C22" s="44">
        <v>186.91</v>
      </c>
      <c r="D22" s="43" t="s">
        <v>47</v>
      </c>
      <c r="E22" s="44">
        <v>1</v>
      </c>
    </row>
    <row r="23" spans="1:5" s="45" customFormat="1" ht="15.75" thickBot="1">
      <c r="A23" s="43" t="s">
        <v>73</v>
      </c>
      <c r="B23" s="43"/>
      <c r="C23" s="44">
        <v>2896.66</v>
      </c>
      <c r="D23" s="43" t="s">
        <v>47</v>
      </c>
      <c r="E23" s="44">
        <v>13</v>
      </c>
    </row>
    <row r="24" spans="1:5" s="45" customFormat="1" ht="15.75" thickBot="1">
      <c r="A24" s="43" t="s">
        <v>74</v>
      </c>
      <c r="B24" s="43"/>
      <c r="C24" s="44">
        <v>230.61</v>
      </c>
      <c r="D24" s="43" t="s">
        <v>47</v>
      </c>
      <c r="E24" s="44">
        <v>1</v>
      </c>
    </row>
    <row r="25" spans="1:5" s="45" customFormat="1" ht="15.75" thickBot="1">
      <c r="A25" s="43" t="s">
        <v>75</v>
      </c>
      <c r="B25" s="43"/>
      <c r="C25" s="44">
        <v>4697</v>
      </c>
      <c r="D25" s="43" t="s">
        <v>35</v>
      </c>
      <c r="E25" s="44">
        <v>20</v>
      </c>
    </row>
    <row r="26" spans="1:5" s="45" customFormat="1" ht="15.75" thickBot="1">
      <c r="A26" s="43" t="s">
        <v>49</v>
      </c>
      <c r="B26" s="43"/>
      <c r="C26" s="44">
        <v>333.38</v>
      </c>
      <c r="D26" s="43" t="s">
        <v>47</v>
      </c>
      <c r="E26" s="44">
        <v>1</v>
      </c>
    </row>
    <row r="27" spans="1:5" s="45" customFormat="1" ht="15.75" thickBot="1">
      <c r="A27" s="43" t="s">
        <v>76</v>
      </c>
      <c r="B27" s="43"/>
      <c r="C27" s="44">
        <v>1543.87</v>
      </c>
      <c r="D27" s="43" t="s">
        <v>77</v>
      </c>
      <c r="E27" s="44">
        <v>1</v>
      </c>
    </row>
    <row r="28" spans="1:5" s="45" customFormat="1" ht="15.75" thickBot="1">
      <c r="A28" s="43" t="s">
        <v>78</v>
      </c>
      <c r="B28" s="43"/>
      <c r="C28" s="44">
        <v>458.18</v>
      </c>
      <c r="D28" s="43" t="s">
        <v>32</v>
      </c>
      <c r="E28" s="44">
        <v>26952</v>
      </c>
    </row>
    <row r="29" spans="1:5" s="45" customFormat="1" ht="15.75" thickBot="1">
      <c r="A29" s="43" t="s">
        <v>79</v>
      </c>
      <c r="B29" s="43"/>
      <c r="C29" s="44">
        <v>458.18</v>
      </c>
      <c r="D29" s="43" t="s">
        <v>32</v>
      </c>
      <c r="E29" s="44">
        <v>26952</v>
      </c>
    </row>
    <row r="30" spans="1:5" s="45" customFormat="1" ht="15.75" thickBot="1">
      <c r="A30" s="43" t="s">
        <v>80</v>
      </c>
      <c r="B30" s="43"/>
      <c r="C30" s="44">
        <v>5340.02</v>
      </c>
      <c r="D30" s="43" t="s">
        <v>77</v>
      </c>
      <c r="E30" s="44">
        <v>14</v>
      </c>
    </row>
    <row r="31" spans="1:5" s="45" customFormat="1" ht="15.75" thickBot="1">
      <c r="A31" s="43" t="s">
        <v>81</v>
      </c>
      <c r="B31" s="43"/>
      <c r="C31" s="44">
        <v>400.57</v>
      </c>
      <c r="D31" s="43" t="s">
        <v>47</v>
      </c>
      <c r="E31" s="44">
        <v>2.0099999999999998</v>
      </c>
    </row>
    <row r="32" spans="1:5" s="45" customFormat="1" ht="15.75" thickBot="1">
      <c r="A32" s="43" t="s">
        <v>82</v>
      </c>
      <c r="B32" s="43"/>
      <c r="C32" s="44">
        <v>1117.43</v>
      </c>
      <c r="D32" s="43" t="s">
        <v>47</v>
      </c>
      <c r="E32" s="44">
        <v>1</v>
      </c>
    </row>
    <row r="33" spans="1:5" s="45" customFormat="1" ht="15.75" thickBot="1">
      <c r="A33" s="43" t="s">
        <v>36</v>
      </c>
      <c r="B33" s="43"/>
      <c r="C33" s="44">
        <v>6549.92</v>
      </c>
      <c r="D33" s="43" t="s">
        <v>35</v>
      </c>
      <c r="E33" s="44">
        <v>47</v>
      </c>
    </row>
    <row r="34" spans="1:5" s="45" customFormat="1" ht="15.75" thickBot="1">
      <c r="A34" s="43" t="s">
        <v>83</v>
      </c>
      <c r="B34" s="43"/>
      <c r="C34" s="44">
        <v>28602.720000000001</v>
      </c>
      <c r="D34" s="43" t="s">
        <v>50</v>
      </c>
      <c r="E34" s="44">
        <v>1</v>
      </c>
    </row>
    <row r="35" spans="1:5" s="45" customFormat="1" ht="15.75" thickBot="1">
      <c r="A35" s="43" t="s">
        <v>84</v>
      </c>
      <c r="B35" s="43"/>
      <c r="C35" s="44">
        <v>15596</v>
      </c>
      <c r="D35" s="43" t="s">
        <v>32</v>
      </c>
      <c r="E35" s="44">
        <v>400</v>
      </c>
    </row>
    <row r="36" spans="1:5" s="45" customFormat="1" ht="15.75" thickBot="1">
      <c r="A36" s="43" t="s">
        <v>85</v>
      </c>
      <c r="B36" s="43"/>
      <c r="C36" s="44">
        <v>16601.830000000002</v>
      </c>
      <c r="D36" s="43" t="s">
        <v>86</v>
      </c>
      <c r="E36" s="44">
        <v>1</v>
      </c>
    </row>
    <row r="37" spans="1:5" s="45" customFormat="1" ht="15.75" thickBot="1">
      <c r="A37" s="43" t="s">
        <v>87</v>
      </c>
      <c r="B37" s="43"/>
      <c r="C37" s="44">
        <v>929.44</v>
      </c>
      <c r="D37" s="43" t="s">
        <v>47</v>
      </c>
      <c r="E37" s="44">
        <v>4</v>
      </c>
    </row>
    <row r="38" spans="1:5" s="45" customFormat="1" ht="15.75" thickBot="1">
      <c r="A38" s="43" t="s">
        <v>51</v>
      </c>
      <c r="B38" s="43"/>
      <c r="C38" s="44">
        <v>435.01</v>
      </c>
      <c r="D38" s="43" t="s">
        <v>47</v>
      </c>
      <c r="E38" s="44">
        <v>1</v>
      </c>
    </row>
    <row r="39" spans="1:5" s="45" customFormat="1" ht="15.75" thickBot="1">
      <c r="A39" s="43" t="s">
        <v>88</v>
      </c>
      <c r="B39" s="43"/>
      <c r="C39" s="44">
        <v>776.58</v>
      </c>
      <c r="D39" s="43" t="s">
        <v>47</v>
      </c>
      <c r="E39" s="44">
        <v>1</v>
      </c>
    </row>
    <row r="40" spans="1:5" s="45" customFormat="1" ht="15.75" thickBot="1">
      <c r="A40" s="43" t="s">
        <v>52</v>
      </c>
      <c r="B40" s="43"/>
      <c r="C40" s="44">
        <v>123513</v>
      </c>
      <c r="D40" s="43" t="s">
        <v>32</v>
      </c>
      <c r="E40" s="44">
        <v>130</v>
      </c>
    </row>
    <row r="41" spans="1:5" s="45" customFormat="1" ht="15.75" thickBot="1">
      <c r="A41" s="43" t="s">
        <v>89</v>
      </c>
      <c r="B41" s="43"/>
      <c r="C41" s="44">
        <v>617.09</v>
      </c>
      <c r="D41" s="43" t="s">
        <v>47</v>
      </c>
      <c r="E41" s="44">
        <v>1</v>
      </c>
    </row>
    <row r="42" spans="1:5" s="45" customFormat="1" ht="15.75" thickBot="1">
      <c r="A42" s="43" t="s">
        <v>90</v>
      </c>
      <c r="B42" s="43"/>
      <c r="C42" s="44">
        <v>280.05</v>
      </c>
      <c r="D42" s="43" t="s">
        <v>91</v>
      </c>
      <c r="E42" s="44">
        <v>0.01</v>
      </c>
    </row>
    <row r="43" spans="1:5" s="45" customFormat="1" ht="15.75" thickBot="1">
      <c r="A43" s="43" t="s">
        <v>92</v>
      </c>
      <c r="B43" s="43"/>
      <c r="C43" s="44">
        <v>410.74</v>
      </c>
      <c r="D43" s="43" t="s">
        <v>47</v>
      </c>
      <c r="E43" s="44">
        <v>2</v>
      </c>
    </row>
    <row r="44" spans="1:5" s="45" customFormat="1" ht="15.75" thickBot="1">
      <c r="A44" s="43" t="s">
        <v>93</v>
      </c>
      <c r="B44" s="43"/>
      <c r="C44" s="44">
        <v>220.73</v>
      </c>
      <c r="D44" s="43" t="s">
        <v>47</v>
      </c>
      <c r="E44" s="44">
        <v>1</v>
      </c>
    </row>
    <row r="45" spans="1:5" s="45" customFormat="1" ht="15.75" thickBot="1">
      <c r="A45" s="43" t="s">
        <v>94</v>
      </c>
      <c r="B45" s="43"/>
      <c r="C45" s="44">
        <v>34527.78</v>
      </c>
      <c r="D45" s="43" t="s">
        <v>95</v>
      </c>
      <c r="E45" s="44">
        <v>9</v>
      </c>
    </row>
    <row r="46" spans="1:5" s="45" customFormat="1" ht="15.75" thickBot="1">
      <c r="A46" s="43" t="s">
        <v>96</v>
      </c>
      <c r="B46" s="43"/>
      <c r="C46" s="44">
        <v>66672</v>
      </c>
      <c r="D46" s="43" t="s">
        <v>34</v>
      </c>
      <c r="E46" s="44">
        <v>96</v>
      </c>
    </row>
    <row r="47" spans="1:5" s="45" customFormat="1" ht="15.75" thickBot="1">
      <c r="A47" s="43" t="s">
        <v>97</v>
      </c>
      <c r="B47" s="43"/>
      <c r="C47" s="44">
        <v>753.93</v>
      </c>
      <c r="D47" s="43" t="s">
        <v>47</v>
      </c>
      <c r="E47" s="44">
        <v>1</v>
      </c>
    </row>
    <row r="48" spans="1:5" s="45" customFormat="1" ht="15.75" thickBot="1">
      <c r="A48" s="43" t="s">
        <v>53</v>
      </c>
      <c r="B48" s="43"/>
      <c r="C48" s="44">
        <v>9149.85</v>
      </c>
      <c r="D48" s="43" t="s">
        <v>47</v>
      </c>
      <c r="E48" s="44">
        <v>15</v>
      </c>
    </row>
    <row r="49" spans="1:5" s="45" customFormat="1" ht="15.75" thickBot="1">
      <c r="A49" s="43" t="s">
        <v>98</v>
      </c>
      <c r="B49" s="43"/>
      <c r="C49" s="44">
        <v>4675.2</v>
      </c>
      <c r="D49" s="43" t="s">
        <v>47</v>
      </c>
      <c r="E49" s="44">
        <v>1</v>
      </c>
    </row>
    <row r="50" spans="1:5" s="45" customFormat="1" ht="15.75" thickBot="1">
      <c r="A50" s="43" t="s">
        <v>99</v>
      </c>
      <c r="B50" s="43"/>
      <c r="C50" s="44">
        <v>744.43</v>
      </c>
      <c r="D50" s="43" t="s">
        <v>32</v>
      </c>
      <c r="E50" s="44">
        <v>1</v>
      </c>
    </row>
    <row r="51" spans="1:5" s="45" customFormat="1" ht="15.75" thickBot="1">
      <c r="A51" s="43" t="s">
        <v>54</v>
      </c>
      <c r="B51" s="43"/>
      <c r="C51" s="44">
        <v>60160</v>
      </c>
      <c r="D51" s="43" t="s">
        <v>35</v>
      </c>
      <c r="E51" s="44">
        <v>40</v>
      </c>
    </row>
    <row r="52" spans="1:5" s="45" customFormat="1" ht="15.75" thickBot="1">
      <c r="A52" s="43" t="s">
        <v>100</v>
      </c>
      <c r="B52" s="43"/>
      <c r="C52" s="44">
        <v>4384</v>
      </c>
      <c r="D52" s="43" t="s">
        <v>35</v>
      </c>
      <c r="E52" s="44">
        <v>4</v>
      </c>
    </row>
    <row r="53" spans="1:5" s="45" customFormat="1" ht="15.75" thickBot="1">
      <c r="A53" s="43" t="s">
        <v>101</v>
      </c>
      <c r="B53" s="43"/>
      <c r="C53" s="44">
        <v>24256.799999999999</v>
      </c>
      <c r="D53" s="43" t="s">
        <v>35</v>
      </c>
      <c r="E53" s="44">
        <v>26952</v>
      </c>
    </row>
    <row r="54" spans="1:5" s="45" customFormat="1" ht="15.75" thickBot="1">
      <c r="A54" s="43" t="s">
        <v>102</v>
      </c>
      <c r="B54" s="43"/>
      <c r="C54" s="44">
        <v>25873.919999999998</v>
      </c>
      <c r="D54" s="43" t="s">
        <v>32</v>
      </c>
      <c r="E54" s="44">
        <v>26952</v>
      </c>
    </row>
    <row r="55" spans="1:5" s="45" customFormat="1" ht="15.75" thickBot="1">
      <c r="A55" s="43" t="s">
        <v>103</v>
      </c>
      <c r="B55" s="43"/>
      <c r="C55" s="44">
        <v>4334.0600000000004</v>
      </c>
      <c r="D55" s="43" t="s">
        <v>104</v>
      </c>
      <c r="E55" s="44">
        <v>2</v>
      </c>
    </row>
    <row r="56" spans="1:5" s="45" customFormat="1" ht="15.75" thickBot="1">
      <c r="A56" s="43" t="s">
        <v>105</v>
      </c>
      <c r="B56" s="43"/>
      <c r="C56" s="44">
        <v>6198.96</v>
      </c>
      <c r="D56" s="43" t="s">
        <v>32</v>
      </c>
      <c r="E56" s="44">
        <v>26952</v>
      </c>
    </row>
    <row r="57" spans="1:5" s="45" customFormat="1" ht="15.75" thickBot="1">
      <c r="A57" s="43" t="s">
        <v>106</v>
      </c>
      <c r="B57" s="43"/>
      <c r="C57" s="44">
        <v>6738</v>
      </c>
      <c r="D57" s="43" t="s">
        <v>32</v>
      </c>
      <c r="E57" s="44">
        <v>26952</v>
      </c>
    </row>
    <row r="58" spans="1:5" s="45" customFormat="1" ht="15.75" thickBot="1">
      <c r="A58" s="43" t="s">
        <v>107</v>
      </c>
      <c r="B58" s="43"/>
      <c r="C58" s="44">
        <v>41009.47</v>
      </c>
      <c r="D58" s="43" t="s">
        <v>32</v>
      </c>
      <c r="E58" s="44">
        <v>24704.5</v>
      </c>
    </row>
    <row r="59" spans="1:5" s="45" customFormat="1" ht="15.75" thickBot="1">
      <c r="A59" s="43" t="s">
        <v>108</v>
      </c>
      <c r="B59" s="43"/>
      <c r="C59" s="44">
        <v>51198.35</v>
      </c>
      <c r="D59" s="43" t="s">
        <v>32</v>
      </c>
      <c r="E59" s="44">
        <v>26946.5</v>
      </c>
    </row>
    <row r="60" spans="1:5" s="45" customFormat="1" ht="15.75" thickBot="1">
      <c r="A60" s="43" t="s">
        <v>109</v>
      </c>
      <c r="B60" s="43"/>
      <c r="C60" s="44">
        <v>66028.73</v>
      </c>
      <c r="D60" s="43" t="s">
        <v>32</v>
      </c>
      <c r="E60" s="44">
        <v>26950.5</v>
      </c>
    </row>
    <row r="61" spans="1:5" s="45" customFormat="1" ht="15.75" thickBot="1">
      <c r="A61" s="43" t="s">
        <v>110</v>
      </c>
      <c r="B61" s="43"/>
      <c r="C61" s="44">
        <v>74102.34</v>
      </c>
      <c r="D61" s="43" t="s">
        <v>32</v>
      </c>
      <c r="E61" s="44">
        <v>26946.5</v>
      </c>
    </row>
    <row r="62" spans="1:5" s="45" customFormat="1" ht="15.75" thickBot="1">
      <c r="A62" s="43" t="s">
        <v>55</v>
      </c>
      <c r="B62" s="43"/>
      <c r="C62" s="44">
        <v>10156.719999999999</v>
      </c>
      <c r="D62" s="43" t="s">
        <v>34</v>
      </c>
      <c r="E62" s="44">
        <v>14</v>
      </c>
    </row>
    <row r="63" spans="1:5" s="45" customFormat="1" ht="15.75" thickBot="1">
      <c r="A63" s="43" t="s">
        <v>111</v>
      </c>
      <c r="B63" s="43"/>
      <c r="C63" s="44">
        <v>106460.4</v>
      </c>
      <c r="D63" s="43" t="s">
        <v>35</v>
      </c>
      <c r="E63" s="44">
        <v>26952</v>
      </c>
    </row>
    <row r="64" spans="1:5" s="45" customFormat="1" ht="15.75" thickBot="1">
      <c r="A64" s="43" t="s">
        <v>112</v>
      </c>
      <c r="B64" s="43"/>
      <c r="C64" s="44">
        <v>111042.24000000001</v>
      </c>
      <c r="D64" s="43" t="s">
        <v>32</v>
      </c>
      <c r="E64" s="44">
        <v>26952</v>
      </c>
    </row>
    <row r="65" spans="1:5" s="45" customFormat="1" ht="15.75" thickBot="1">
      <c r="A65" s="43" t="s">
        <v>38</v>
      </c>
      <c r="B65" s="43"/>
      <c r="C65" s="44">
        <v>342.68</v>
      </c>
      <c r="D65" s="43" t="s">
        <v>56</v>
      </c>
      <c r="E65" s="44">
        <v>2</v>
      </c>
    </row>
    <row r="66" spans="1:5" s="45" customFormat="1" ht="15.75" thickBot="1">
      <c r="A66" s="43" t="s">
        <v>113</v>
      </c>
      <c r="B66" s="43"/>
      <c r="C66" s="44">
        <v>2425.6799999999998</v>
      </c>
      <c r="D66" s="43" t="s">
        <v>32</v>
      </c>
      <c r="E66" s="44">
        <v>26952</v>
      </c>
    </row>
    <row r="67" spans="1:5" s="45" customFormat="1" ht="15.75" thickBot="1">
      <c r="A67" s="43" t="s">
        <v>114</v>
      </c>
      <c r="B67" s="43"/>
      <c r="C67" s="44">
        <v>2425.6799999999998</v>
      </c>
      <c r="D67" s="43" t="s">
        <v>32</v>
      </c>
      <c r="E67" s="44">
        <v>26952</v>
      </c>
    </row>
    <row r="68" spans="1:5" s="45" customFormat="1" ht="15.75" thickBot="1">
      <c r="A68" s="43" t="s">
        <v>115</v>
      </c>
      <c r="B68" s="43"/>
      <c r="C68" s="44">
        <v>7002.15</v>
      </c>
      <c r="D68" s="43" t="s">
        <v>47</v>
      </c>
      <c r="E68" s="44">
        <v>1</v>
      </c>
    </row>
    <row r="69" spans="1:5" s="45" customFormat="1" ht="15.75" thickBot="1">
      <c r="A69" s="43" t="s">
        <v>116</v>
      </c>
      <c r="B69" s="43"/>
      <c r="C69" s="44">
        <v>319.55</v>
      </c>
      <c r="D69" s="43" t="s">
        <v>62</v>
      </c>
      <c r="E69" s="44">
        <v>1</v>
      </c>
    </row>
    <row r="70" spans="1:5" s="45" customFormat="1" ht="15.75" thickBot="1">
      <c r="A70" s="43" t="s">
        <v>117</v>
      </c>
      <c r="B70" s="43"/>
      <c r="C70" s="44">
        <v>10241.76</v>
      </c>
      <c r="D70" s="43" t="s">
        <v>32</v>
      </c>
      <c r="E70" s="44">
        <v>26952</v>
      </c>
    </row>
    <row r="71" spans="1:5" s="45" customFormat="1" ht="15.75" thickBot="1">
      <c r="A71" s="43" t="s">
        <v>118</v>
      </c>
      <c r="B71" s="43"/>
      <c r="C71" s="44">
        <v>10241.76</v>
      </c>
      <c r="D71" s="43" t="s">
        <v>32</v>
      </c>
      <c r="E71" s="44">
        <v>26952</v>
      </c>
    </row>
    <row r="72" spans="1:5" s="45" customFormat="1" ht="15.75" thickBot="1">
      <c r="A72" s="43" t="s">
        <v>119</v>
      </c>
      <c r="B72" s="43"/>
      <c r="C72" s="44">
        <v>86.93</v>
      </c>
      <c r="D72" s="43" t="s">
        <v>62</v>
      </c>
      <c r="E72" s="44">
        <v>1</v>
      </c>
    </row>
    <row r="73" spans="1:5" s="45" customFormat="1" ht="15.75" thickBot="1">
      <c r="A73" s="43" t="s">
        <v>120</v>
      </c>
      <c r="B73" s="43"/>
      <c r="C73" s="44">
        <v>24579.17</v>
      </c>
      <c r="D73" s="43" t="s">
        <v>47</v>
      </c>
      <c r="E73" s="44">
        <v>1</v>
      </c>
    </row>
    <row r="74" spans="1:5" s="45" customFormat="1" ht="15.75" thickBot="1">
      <c r="A74" s="43" t="s">
        <v>121</v>
      </c>
      <c r="B74" s="43"/>
      <c r="C74" s="44">
        <v>3649.35</v>
      </c>
      <c r="D74" s="43" t="s">
        <v>37</v>
      </c>
      <c r="E74" s="44">
        <v>15</v>
      </c>
    </row>
    <row r="75" spans="1:5" s="45" customFormat="1" ht="15.75" thickBot="1">
      <c r="A75" s="43" t="s">
        <v>57</v>
      </c>
      <c r="B75" s="43"/>
      <c r="C75" s="44">
        <v>34507.5</v>
      </c>
      <c r="D75" s="43" t="s">
        <v>35</v>
      </c>
      <c r="E75" s="44">
        <v>21.5</v>
      </c>
    </row>
    <row r="76" spans="1:5" s="45" customFormat="1" ht="15.75" thickBot="1">
      <c r="A76" s="43" t="s">
        <v>122</v>
      </c>
      <c r="B76" s="43"/>
      <c r="C76" s="44">
        <v>16784</v>
      </c>
      <c r="D76" s="43" t="s">
        <v>35</v>
      </c>
      <c r="E76" s="44">
        <v>8</v>
      </c>
    </row>
    <row r="77" spans="1:5" s="45" customFormat="1" ht="15.75" thickBot="1">
      <c r="A77" s="43" t="s">
        <v>123</v>
      </c>
      <c r="B77" s="43"/>
      <c r="C77" s="44">
        <v>4384</v>
      </c>
      <c r="D77" s="43" t="s">
        <v>35</v>
      </c>
      <c r="E77" s="44">
        <v>4</v>
      </c>
    </row>
    <row r="78" spans="1:5" s="45" customFormat="1" ht="15.75" thickBot="1">
      <c r="A78" s="43" t="s">
        <v>124</v>
      </c>
      <c r="B78" s="43"/>
      <c r="C78" s="44">
        <v>479</v>
      </c>
      <c r="D78" s="43" t="s">
        <v>125</v>
      </c>
      <c r="E78" s="44">
        <v>1</v>
      </c>
    </row>
    <row r="79" spans="1:5" ht="15.75" thickBot="1">
      <c r="A79" s="36"/>
      <c r="B79" s="36"/>
      <c r="C79" s="42">
        <f>SUM(C6:C78)</f>
        <v>1165089.42</v>
      </c>
      <c r="D79" s="36"/>
      <c r="E79" s="41"/>
    </row>
    <row r="81" spans="3:3">
      <c r="C81" s="34">
        <v>1165089.42</v>
      </c>
    </row>
  </sheetData>
  <autoFilter ref="A4:F7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лазо 65</vt:lpstr>
      <vt:lpstr>накоп 2020</vt:lpstr>
      <vt:lpstr>Лист3</vt:lpstr>
      <vt:lpstr>'лазо 65'!Область_печати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2018-03-19T02:09:33Z</cp:lastPrinted>
  <dcterms:created xsi:type="dcterms:W3CDTF">2016-03-18T02:51:51Z</dcterms:created>
  <dcterms:modified xsi:type="dcterms:W3CDTF">2021-03-02T07:41:35Z</dcterms:modified>
</cp:coreProperties>
</file>