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440" windowHeight="9210"/>
  </bookViews>
  <sheets>
    <sheet name="Офицерская, д. 14" sheetId="1" r:id="rId1"/>
    <sheet name="Работы 2019" sheetId="3" r:id="rId2"/>
    <sheet name="Справка" sheetId="4" r:id="rId3"/>
  </sheets>
  <definedNames>
    <definedName name="_xlnm._FilterDatabase" localSheetId="1" hidden="1">'Работы 2019'!$A$3:$E$45</definedName>
    <definedName name="_xlnm.Print_Area" localSheetId="0">'Офицерская, д. 14'!$A$1:$E$70</definedName>
  </definedNames>
  <calcPr calcId="144525"/>
</workbook>
</file>

<file path=xl/calcChain.xml><?xml version="1.0" encoding="utf-8"?>
<calcChain xmlns="http://schemas.openxmlformats.org/spreadsheetml/2006/main">
  <c r="B68" i="1" l="1"/>
  <c r="B61" i="1" l="1"/>
  <c r="B31" i="1"/>
  <c r="B29" i="1"/>
  <c r="B19" i="1"/>
  <c r="B22" i="1"/>
  <c r="B16" i="1"/>
  <c r="B13" i="1"/>
  <c r="B8" i="1"/>
  <c r="B50" i="1"/>
  <c r="B58" i="1"/>
  <c r="B55" i="1"/>
  <c r="B52" i="1"/>
  <c r="B66" i="1" l="1"/>
  <c r="B65" i="1" s="1"/>
  <c r="B10" i="1" l="1"/>
  <c r="B9" i="1" l="1"/>
  <c r="B11" i="1" l="1"/>
  <c r="B67" i="1"/>
  <c r="B69" i="1" l="1"/>
  <c r="B70" i="1" s="1"/>
  <c r="H67" i="1"/>
</calcChain>
</file>

<file path=xl/sharedStrings.xml><?xml version="1.0" encoding="utf-8"?>
<sst xmlns="http://schemas.openxmlformats.org/spreadsheetml/2006/main" count="294" uniqueCount="130">
  <si>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</si>
  <si>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</si>
  <si>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</si>
  <si>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</si>
  <si>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</si>
  <si>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</si>
  <si>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</si>
  <si>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</si>
  <si>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</si>
  <si>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</si>
  <si>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</si>
  <si>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</si>
  <si>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</si>
  <si>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</si>
  <si>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</si>
  <si>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</si>
  <si>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</si>
  <si>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</si>
  <si>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</si>
  <si>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</si>
  <si>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</si>
  <si>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Выезд а/машины по заявке</t>
  </si>
  <si>
    <t>выезд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</si>
  <si>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</si>
  <si>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</si>
  <si>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</si>
  <si>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</si>
  <si>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</si>
  <si>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</si>
  <si>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</si>
  <si>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</si>
  <si>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ул. Офицерская, 14</t>
  </si>
  <si>
    <t>Доходы по дому:</t>
  </si>
  <si>
    <t>Наименование работ</t>
  </si>
  <si>
    <t>Сумма</t>
  </si>
  <si>
    <t>Ед.изм</t>
  </si>
  <si>
    <t>Кол-во</t>
  </si>
  <si>
    <t>Устранение свищей хомутами</t>
  </si>
  <si>
    <t>сброс воздуха с системы отопления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</si>
  <si>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</si>
  <si>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</si>
  <si>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</si>
  <si>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</si>
  <si>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</si>
  <si>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</si>
  <si>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</si>
  <si>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</si>
  <si>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</si>
  <si>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</si>
  <si>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ОФИЦЕРСКАЯ ул. д.14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</si>
  <si>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</si>
  <si>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</si>
  <si>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</si>
  <si>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1,2</t>
  </si>
  <si>
    <t>Гор. вода потр.при содер.общего имущ-ва  в МКД 3,4 кв.2019г.</t>
  </si>
  <si>
    <t>Гор. вода потр.при содер.общего имущ-ва  в МКД 3,4</t>
  </si>
  <si>
    <t>Замена калача водоподогревателя</t>
  </si>
  <si>
    <t>шт.</t>
  </si>
  <si>
    <t>Организация мест накоп.ртуть сод-х ламп 3,4 кв. 20</t>
  </si>
  <si>
    <t>Очистка канализационной сети</t>
  </si>
  <si>
    <t>Прочистка труб ХВС</t>
  </si>
  <si>
    <t>Прочистка труб хвс</t>
  </si>
  <si>
    <t>Ремонт канализационной трубы  50 мм</t>
  </si>
  <si>
    <t>Ремонт межпанельных швов без а/вышки (подрядчики)</t>
  </si>
  <si>
    <t>метр</t>
  </si>
  <si>
    <t>Смена вентиля до 20 мм</t>
  </si>
  <si>
    <t>Смена вентиля, д.32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</si>
  <si>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</si>
  <si>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</si>
  <si>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</si>
  <si>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</si>
  <si>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</si>
  <si>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</si>
  <si>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</si>
  <si>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</si>
  <si>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</si>
  <si>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</si>
  <si>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</t>
  </si>
  <si>
    <t>Утепление вентпродухов изовером и монтажной пеной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</si>
  <si>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</si>
  <si>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</si>
  <si>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</si>
  <si>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подготовка  ту 776</t>
  </si>
  <si>
    <t>т\у</t>
  </si>
  <si>
    <t>ремонт задвижек   д.100</t>
  </si>
  <si>
    <t>ремонт задвижек д.80</t>
  </si>
  <si>
    <t>сброс воздуха со стояков отопления</t>
  </si>
  <si>
    <t>смена кранов стальных шаровых Д. 100</t>
  </si>
  <si>
    <t>смена кранов стальных шаровых Д. 80</t>
  </si>
  <si>
    <t>смена трубопроводных ГВС, ХВС из водогазопроводных</t>
  </si>
  <si>
    <t>Общий итог</t>
  </si>
  <si>
    <t>№ раб</t>
  </si>
  <si>
    <t>Справка об уровне сбора платы за жилое помещение по состоянию на 06.02.2020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</si>
  <si>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</si>
  <si>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</si>
  <si>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</si>
  <si>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</si>
  <si>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</si>
  <si>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</si>
  <si>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</si>
  <si>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</si>
  <si>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</si>
  <si>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</si>
  <si>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</si>
  <si>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ОФИЦЕРСКАЯ ул. д.14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</si>
  <si>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</si>
  <si>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</si>
  <si>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</si>
  <si>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</si>
  <si>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</si>
  <si>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</si>
  <si>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</si>
  <si>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</si>
  <si>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</si>
  <si>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</si>
  <si>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</si>
  <si>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</si>
  <si>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</si>
  <si>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</si>
  <si>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Управление жилым фондом 3,4 кв. 2019г.К=0,6;0,8;0,85;0,9;1</t>
  </si>
  <si>
    <t>Хол.вода потр.при содер.общ.имущ. в МКД 1,2 кв.2019г.</t>
  </si>
  <si>
    <t>Хол.вода потр.при содер.общ.имущ. в МКД 3,4 кв.2019г.</t>
  </si>
  <si>
    <t>Тех.обслуживание ГО к=0,6;0,8;0,85;0,9;1 (1,2 кв. 2019 г)</t>
  </si>
  <si>
    <t>Тех.обслуживание ГО К=0,6;0,8;0,85;0,9;1 (3,4 кв. 2019 г)</t>
  </si>
  <si>
    <t>Дебиторская задолженность (переплата) на 31.12.2019 г.</t>
  </si>
  <si>
    <t>Организация мест накоп.ртуть сод-х ламп 3,4 кв. 2019 г.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</si>
  <si>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</si>
  <si>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</si>
  <si>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руб.</t>
  </si>
  <si>
    <t>Штраф ГЖИ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</si>
</sst>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8" fillId="0" borderId="2" xfId="3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0" fontId="0" fillId="0" borderId="0" xfId="0"/>
    <xf numFmtId="0" fontId="9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/>
    </xf>
    <xf numFmtId="164" fontId="11" fillId="0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10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5" borderId="3" xfId="0" applyNumberFormat="1" applyFont="1" applyFill="1" applyBorder="1" applyAlignment="1" applyProtection="1">
      <alignment horizontal="center" vertical="top" wrapText="1"/>
    </xf>
    <xf numFmtId="0" fontId="13" fillId="5" borderId="3" xfId="0" applyNumberFormat="1" applyFont="1" applyFill="1" applyBorder="1" applyAlignment="1" applyProtection="1">
      <alignment horizontal="left" vertical="top" wrapText="1"/>
    </xf>
    <xf numFmtId="0" fontId="13" fillId="5" borderId="3" xfId="0" applyNumberFormat="1" applyFont="1" applyFill="1" applyBorder="1" applyAlignment="1" applyProtection="1">
      <alignment horizontal="left" vertical="center" wrapText="1"/>
    </xf>
    <xf numFmtId="0" fontId="13" fillId="5" borderId="4" xfId="0" applyNumberFormat="1" applyFont="1" applyFill="1" applyBorder="1" applyAlignment="1" applyProtection="1">
      <alignment horizontal="left" vertical="center" wrapText="1"/>
    </xf>
    <xf numFmtId="4" fontId="13" fillId="5" borderId="3" xfId="0" applyNumberFormat="1" applyFont="1" applyFill="1" applyBorder="1" applyAlignment="1" applyProtection="1">
      <alignment horizontal="center" vertical="top" wrapText="1"/>
    </xf>
    <xf numFmtId="2" fontId="13" fillId="5" borderId="3" xfId="0" applyNumberFormat="1" applyFont="1" applyFill="1" applyBorder="1" applyAlignment="1" applyProtection="1">
      <alignment horizontal="center" vertical="top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2" fontId="13" fillId="5" borderId="3" xfId="0" applyNumberFormat="1" applyFont="1" applyFill="1" applyBorder="1" applyAlignment="1" applyProtection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center" vertical="top" wrapText="1"/>
    </xf>
    <xf numFmtId="4" fontId="13" fillId="4" borderId="3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9" fillId="0" borderId="2" xfId="1" applyNumberFormat="1" applyFont="1" applyFill="1" applyBorder="1" applyAlignment="1">
      <alignment horizontal="right" vertic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/>
    <xf numFmtId="4" fontId="0" fillId="3" borderId="2" xfId="0" applyNumberFormat="1" applyFill="1" applyBorder="1"/>
    <xf numFmtId="4" fontId="0" fillId="0" borderId="2" xfId="0" applyNumberFormat="1" applyFill="1" applyBorder="1"/>
    <xf numFmtId="0" fontId="5" fillId="0" borderId="2" xfId="0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top" wrapText="1"/>
    </xf>
    <xf numFmtId="0" fontId="13" fillId="5" borderId="5" xfId="0" applyNumberFormat="1" applyFont="1" applyFill="1" applyBorder="1" applyAlignment="1" applyProtection="1">
      <alignment horizontal="center" vertical="top" wrapText="1"/>
    </xf>
    <xf numFmtId="0" fontId="12" fillId="5" borderId="0" xfId="0" applyNumberFormat="1" applyFont="1" applyFill="1" applyBorder="1" applyAlignment="1" applyProtection="1">
      <alignment horizontal="center" vertical="top" wrapText="1"/>
    </xf>
    <xf numFmtId="0" fontId="13" fillId="5" borderId="6" xfId="0" applyNumberFormat="1" applyFont="1" applyFill="1" applyBorder="1" applyAlignment="1" applyProtection="1">
      <alignment horizontal="left" vertical="center" wrapText="1"/>
    </xf>
    <xf numFmtId="0" fontId="13" fillId="5" borderId="5" xfId="0" applyNumberFormat="1" applyFont="1" applyFill="1" applyBorder="1" applyAlignment="1" applyProtection="1">
      <alignment horizontal="left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0" fontId="13" fillId="5" borderId="5" xfId="0" applyNumberFormat="1" applyFont="1" applyFill="1" applyBorder="1" applyAlignment="1" applyProtection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right" vertical="center"/>
    </xf>
  </cellXfs>
  <cellStyles count="4">
    <cellStyle name="Вывод" xfId="2" builtinId="21"/>
    <cellStyle name="Гиперссылка" xfId="3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1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1"/>
  <sheetViews>
    <sheetView tabSelected="1" workbookViewId="0">
      <pane ySplit="3" topLeftCell="A4" activePane="bottomLeft" state="frozen"/>
      <selection pane="bottomLeft" activeCell="I12" sqref="I12"/>
    </sheetView>
  </sheetViews>
  <sheetFormatPr defaultRowHeight="15" x14ac:dyDescent="0.25"/>
  <cols>
    <col min="1" max="1" width="72.85546875" style="12" customWidth="1"/>
    <col min="2" max="2" width="17.28515625" style="13" customWidth="1"/>
    <col min="3" max="3" width="12.140625" style="3" customWidth="1"/>
    <col min="4" max="4" width="15" style="19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39.75" customHeight="1" x14ac:dyDescent="0.25">
      <c r="A1" s="54" t="s">
        <v>0</v>
      </c>
      <c r="B1" s="54"/>
      <c r="C1" s="54"/>
      <c r="D1" s="54"/>
    </row>
    <row r="2" spans="1:4" x14ac:dyDescent="0.25">
      <c r="A2" s="6" t="s">
        <v>31</v>
      </c>
      <c r="B2" s="56" t="s">
        <v>39</v>
      </c>
      <c r="C2" s="56"/>
      <c r="D2" s="56"/>
    </row>
    <row r="3" spans="1:4" ht="57" x14ac:dyDescent="0.25">
      <c r="A3" s="4" t="s">
        <v>1</v>
      </c>
      <c r="B3" s="14" t="s">
        <v>30</v>
      </c>
      <c r="C3" s="5" t="s">
        <v>2</v>
      </c>
      <c r="D3" s="14" t="s">
        <v>3</v>
      </c>
    </row>
    <row r="4" spans="1:4" x14ac:dyDescent="0.25">
      <c r="A4" s="4" t="s">
        <v>40</v>
      </c>
      <c r="B4" s="40">
        <v>-1231590.6291999999</v>
      </c>
      <c r="C4" s="52" t="s">
        <v>128</v>
      </c>
      <c r="D4" s="14"/>
    </row>
    <row r="5" spans="1:4" x14ac:dyDescent="0.25">
      <c r="A5" s="57" t="s">
        <v>32</v>
      </c>
      <c r="B5" s="57"/>
      <c r="C5" s="57"/>
      <c r="D5" s="57"/>
    </row>
    <row r="6" spans="1:4" x14ac:dyDescent="0.25">
      <c r="A6" s="4" t="s">
        <v>41</v>
      </c>
      <c r="B6" s="40">
        <v>851819.85</v>
      </c>
      <c r="C6" s="52" t="s">
        <v>128</v>
      </c>
      <c r="D6" s="14"/>
    </row>
    <row r="7" spans="1:4" x14ac:dyDescent="0.25">
      <c r="A7" s="4" t="s">
        <v>42</v>
      </c>
      <c r="B7" s="40">
        <v>767108.54</v>
      </c>
      <c r="C7" s="52" t="s">
        <v>128</v>
      </c>
      <c r="D7" s="14"/>
    </row>
    <row r="8" spans="1:4" x14ac:dyDescent="0.25">
      <c r="A8" s="4" t="s">
        <v>124</v>
      </c>
      <c r="B8" s="40">
        <f>B7-B6</f>
        <v>-84711.309999999939</v>
      </c>
      <c r="C8" s="52" t="s">
        <v>128</v>
      </c>
      <c r="D8" s="14"/>
    </row>
    <row r="9" spans="1:4" x14ac:dyDescent="0.25">
      <c r="A9" s="4" t="s">
        <v>4</v>
      </c>
      <c r="B9" s="40">
        <f>B10</f>
        <v>6343.68</v>
      </c>
      <c r="C9" s="52" t="s">
        <v>128</v>
      </c>
      <c r="D9" s="14"/>
    </row>
    <row r="10" spans="1:4" x14ac:dyDescent="0.25">
      <c r="A10" s="20" t="s">
        <v>5</v>
      </c>
      <c r="B10" s="41">
        <f>528.64*12</f>
        <v>6343.68</v>
      </c>
      <c r="C10" s="7" t="s">
        <v>128</v>
      </c>
      <c r="D10" s="21"/>
    </row>
    <row r="11" spans="1:4" x14ac:dyDescent="0.25">
      <c r="A11" s="6" t="s">
        <v>43</v>
      </c>
      <c r="B11" s="42">
        <f>B6+B9</f>
        <v>858163.53</v>
      </c>
      <c r="C11" s="52" t="s">
        <v>128</v>
      </c>
      <c r="D11" s="9"/>
    </row>
    <row r="12" spans="1:4" x14ac:dyDescent="0.25">
      <c r="A12" s="55" t="s">
        <v>6</v>
      </c>
      <c r="B12" s="55"/>
      <c r="C12" s="55"/>
      <c r="D12" s="55"/>
    </row>
    <row r="13" spans="1:4" x14ac:dyDescent="0.25">
      <c r="A13" s="8" t="s">
        <v>12</v>
      </c>
      <c r="B13" s="42">
        <f>SUM(B14:B15)</f>
        <v>132258.48000000001</v>
      </c>
      <c r="C13" s="52" t="s">
        <v>128</v>
      </c>
      <c r="D13" s="9"/>
    </row>
    <row r="14" spans="1:4" s="15" customFormat="1" x14ac:dyDescent="0.25">
      <c r="A14" s="22" t="s">
        <v>75</v>
      </c>
      <c r="B14" s="43">
        <v>64476.480000000003</v>
      </c>
      <c r="C14" s="23" t="s">
        <v>7</v>
      </c>
      <c r="D14" s="24">
        <v>17148</v>
      </c>
    </row>
    <row r="15" spans="1:4" s="15" customFormat="1" x14ac:dyDescent="0.25">
      <c r="A15" s="22" t="s">
        <v>119</v>
      </c>
      <c r="B15" s="43">
        <v>67782</v>
      </c>
      <c r="C15" s="23" t="s">
        <v>7</v>
      </c>
      <c r="D15" s="24">
        <v>17160</v>
      </c>
    </row>
    <row r="16" spans="1:4" ht="28.5" x14ac:dyDescent="0.25">
      <c r="A16" s="8" t="s">
        <v>13</v>
      </c>
      <c r="B16" s="42">
        <f>SUM(B17:B18)</f>
        <v>54519.99</v>
      </c>
      <c r="C16" s="52" t="s">
        <v>128</v>
      </c>
      <c r="D16" s="9"/>
    </row>
    <row r="17" spans="1:5" s="15" customFormat="1" x14ac:dyDescent="0.25">
      <c r="A17" s="22" t="s">
        <v>71</v>
      </c>
      <c r="B17" s="43">
        <v>26041.53</v>
      </c>
      <c r="C17" s="23" t="s">
        <v>7</v>
      </c>
      <c r="D17" s="24">
        <v>16378.32</v>
      </c>
    </row>
    <row r="18" spans="1:5" s="15" customFormat="1" x14ac:dyDescent="0.25">
      <c r="A18" s="22" t="s">
        <v>72</v>
      </c>
      <c r="B18" s="43">
        <v>28478.46</v>
      </c>
      <c r="C18" s="23" t="s">
        <v>7</v>
      </c>
      <c r="D18" s="24">
        <v>17155.7</v>
      </c>
    </row>
    <row r="19" spans="1:5" x14ac:dyDescent="0.25">
      <c r="A19" s="8" t="s">
        <v>14</v>
      </c>
      <c r="B19" s="42">
        <f>SUM(B20:B21)</f>
        <v>88353.959999999992</v>
      </c>
      <c r="C19" s="52" t="s">
        <v>128</v>
      </c>
      <c r="D19" s="9"/>
    </row>
    <row r="20" spans="1:5" s="15" customFormat="1" x14ac:dyDescent="0.25">
      <c r="A20" s="22" t="s">
        <v>50</v>
      </c>
      <c r="B20" s="43">
        <v>43965.1</v>
      </c>
      <c r="C20" s="23" t="s">
        <v>15</v>
      </c>
      <c r="D20" s="24">
        <v>830</v>
      </c>
    </row>
    <row r="21" spans="1:5" s="15" customFormat="1" x14ac:dyDescent="0.25">
      <c r="A21" s="22" t="s">
        <v>51</v>
      </c>
      <c r="B21" s="43">
        <v>44388.86</v>
      </c>
      <c r="C21" s="23" t="s">
        <v>15</v>
      </c>
      <c r="D21" s="24">
        <v>838</v>
      </c>
    </row>
    <row r="22" spans="1:5" ht="28.5" x14ac:dyDescent="0.25">
      <c r="A22" s="8" t="s">
        <v>16</v>
      </c>
      <c r="B22" s="42">
        <f>SUM(B23:B28)</f>
        <v>19041</v>
      </c>
      <c r="C22" s="52" t="s">
        <v>128</v>
      </c>
      <c r="D22" s="9"/>
    </row>
    <row r="23" spans="1:5" s="15" customFormat="1" x14ac:dyDescent="0.25">
      <c r="A23" s="22" t="s">
        <v>52</v>
      </c>
      <c r="B23" s="43">
        <v>1543.32</v>
      </c>
      <c r="C23" s="23" t="s">
        <v>7</v>
      </c>
      <c r="D23" s="24">
        <v>17148</v>
      </c>
    </row>
    <row r="24" spans="1:5" s="15" customFormat="1" x14ac:dyDescent="0.25">
      <c r="A24" s="22" t="s">
        <v>54</v>
      </c>
      <c r="B24" s="43">
        <v>1544.4</v>
      </c>
      <c r="C24" s="23" t="s">
        <v>7</v>
      </c>
      <c r="D24" s="24">
        <v>17160</v>
      </c>
    </row>
    <row r="25" spans="1:5" s="15" customFormat="1" x14ac:dyDescent="0.25">
      <c r="A25" s="22" t="s">
        <v>120</v>
      </c>
      <c r="B25" s="43">
        <v>1371.84</v>
      </c>
      <c r="C25" s="23" t="s">
        <v>7</v>
      </c>
      <c r="D25" s="24">
        <v>17148</v>
      </c>
    </row>
    <row r="26" spans="1:5" s="15" customFormat="1" x14ac:dyDescent="0.25">
      <c r="A26" s="22" t="s">
        <v>121</v>
      </c>
      <c r="B26" s="43">
        <v>1544.4</v>
      </c>
      <c r="C26" s="23" t="s">
        <v>7</v>
      </c>
      <c r="D26" s="24">
        <v>17160</v>
      </c>
    </row>
    <row r="27" spans="1:5" s="15" customFormat="1" x14ac:dyDescent="0.25">
      <c r="A27" s="22" t="s">
        <v>126</v>
      </c>
      <c r="B27" s="43">
        <v>6516.24</v>
      </c>
      <c r="C27" s="23" t="s">
        <v>7</v>
      </c>
      <c r="D27" s="24">
        <v>17148</v>
      </c>
    </row>
    <row r="28" spans="1:5" s="15" customFormat="1" x14ac:dyDescent="0.25">
      <c r="A28" s="22" t="s">
        <v>127</v>
      </c>
      <c r="B28" s="43">
        <v>6520.8</v>
      </c>
      <c r="C28" s="23" t="s">
        <v>7</v>
      </c>
      <c r="D28" s="24">
        <v>17160</v>
      </c>
    </row>
    <row r="29" spans="1:5" ht="42.75" x14ac:dyDescent="0.25">
      <c r="A29" s="8" t="s">
        <v>17</v>
      </c>
      <c r="B29" s="42">
        <f>SUM(B30)</f>
        <v>18397.5</v>
      </c>
      <c r="C29" s="52" t="s">
        <v>128</v>
      </c>
      <c r="D29" s="16"/>
    </row>
    <row r="30" spans="1:5" x14ac:dyDescent="0.25">
      <c r="A30" s="48" t="s">
        <v>63</v>
      </c>
      <c r="B30" s="43">
        <v>18397.5</v>
      </c>
      <c r="C30" s="23" t="s">
        <v>64</v>
      </c>
      <c r="D30" s="24">
        <v>30</v>
      </c>
    </row>
    <row r="31" spans="1:5" ht="42.75" x14ac:dyDescent="0.25">
      <c r="A31" s="8" t="s">
        <v>18</v>
      </c>
      <c r="B31" s="42">
        <f>SUM(B32:B49)</f>
        <v>279263.97000000003</v>
      </c>
      <c r="C31" s="52" t="s">
        <v>128</v>
      </c>
      <c r="D31" s="17"/>
      <c r="E31" s="2" t="s">
        <v>9</v>
      </c>
    </row>
    <row r="32" spans="1:5" s="15" customFormat="1" x14ac:dyDescent="0.25">
      <c r="A32" s="22" t="s">
        <v>21</v>
      </c>
      <c r="B32" s="43">
        <v>2422.65</v>
      </c>
      <c r="C32" s="23" t="s">
        <v>22</v>
      </c>
      <c r="D32" s="24">
        <v>5</v>
      </c>
    </row>
    <row r="33" spans="1:4" s="25" customFormat="1" x14ac:dyDescent="0.25">
      <c r="A33" s="22" t="s">
        <v>19</v>
      </c>
      <c r="B33" s="43">
        <v>3237.44</v>
      </c>
      <c r="C33" s="23" t="s">
        <v>20</v>
      </c>
      <c r="D33" s="24">
        <v>4</v>
      </c>
    </row>
    <row r="34" spans="1:4" s="25" customFormat="1" x14ac:dyDescent="0.25">
      <c r="A34" s="22" t="s">
        <v>56</v>
      </c>
      <c r="B34" s="43">
        <v>8992.32</v>
      </c>
      <c r="C34" s="23" t="s">
        <v>57</v>
      </c>
      <c r="D34" s="24">
        <v>2</v>
      </c>
    </row>
    <row r="35" spans="1:4" s="25" customFormat="1" x14ac:dyDescent="0.25">
      <c r="A35" s="22" t="s">
        <v>59</v>
      </c>
      <c r="B35" s="43">
        <v>0</v>
      </c>
      <c r="C35" s="23" t="s">
        <v>8</v>
      </c>
      <c r="D35" s="24">
        <v>12</v>
      </c>
    </row>
    <row r="36" spans="1:4" s="25" customFormat="1" x14ac:dyDescent="0.25">
      <c r="A36" s="22" t="s">
        <v>60</v>
      </c>
      <c r="B36" s="43">
        <v>6827.4</v>
      </c>
      <c r="C36" s="23" t="s">
        <v>8</v>
      </c>
      <c r="D36" s="24">
        <v>18</v>
      </c>
    </row>
    <row r="37" spans="1:4" s="15" customFormat="1" x14ac:dyDescent="0.25">
      <c r="A37" s="22" t="s">
        <v>61</v>
      </c>
      <c r="B37" s="43">
        <v>3225</v>
      </c>
      <c r="C37" s="23" t="s">
        <v>8</v>
      </c>
      <c r="D37" s="24">
        <v>5</v>
      </c>
    </row>
    <row r="38" spans="1:4" s="15" customFormat="1" x14ac:dyDescent="0.25">
      <c r="A38" s="22" t="s">
        <v>62</v>
      </c>
      <c r="B38" s="43">
        <v>910.86</v>
      </c>
      <c r="C38" s="23" t="s">
        <v>8</v>
      </c>
      <c r="D38" s="24">
        <v>1.5</v>
      </c>
    </row>
    <row r="39" spans="1:4" s="15" customFormat="1" x14ac:dyDescent="0.25">
      <c r="A39" s="22" t="s">
        <v>65</v>
      </c>
      <c r="B39" s="43">
        <v>609.99</v>
      </c>
      <c r="C39" s="23" t="s">
        <v>57</v>
      </c>
      <c r="D39" s="24">
        <v>1</v>
      </c>
    </row>
    <row r="40" spans="1:4" s="15" customFormat="1" x14ac:dyDescent="0.25">
      <c r="A40" s="22" t="s">
        <v>66</v>
      </c>
      <c r="B40" s="43">
        <v>954.41</v>
      </c>
      <c r="C40" s="23" t="s">
        <v>57</v>
      </c>
      <c r="D40" s="24">
        <v>1</v>
      </c>
    </row>
    <row r="41" spans="1:4" s="15" customFormat="1" x14ac:dyDescent="0.25">
      <c r="A41" s="22" t="s">
        <v>37</v>
      </c>
      <c r="B41" s="43">
        <v>179.6</v>
      </c>
      <c r="C41" s="23" t="s">
        <v>57</v>
      </c>
      <c r="D41" s="24">
        <v>1</v>
      </c>
    </row>
    <row r="42" spans="1:4" s="25" customFormat="1" x14ac:dyDescent="0.25">
      <c r="A42" s="22" t="s">
        <v>82</v>
      </c>
      <c r="B42" s="43">
        <v>200804</v>
      </c>
      <c r="C42" s="23" t="s">
        <v>83</v>
      </c>
      <c r="D42" s="24">
        <v>1</v>
      </c>
    </row>
    <row r="43" spans="1:4" s="25" customFormat="1" x14ac:dyDescent="0.25">
      <c r="A43" s="22" t="s">
        <v>84</v>
      </c>
      <c r="B43" s="43">
        <v>8158</v>
      </c>
      <c r="C43" s="23" t="s">
        <v>57</v>
      </c>
      <c r="D43" s="24">
        <v>2</v>
      </c>
    </row>
    <row r="44" spans="1:4" s="25" customFormat="1" x14ac:dyDescent="0.25">
      <c r="A44" s="22" t="s">
        <v>85</v>
      </c>
      <c r="B44" s="43">
        <v>5660</v>
      </c>
      <c r="C44" s="23" t="s">
        <v>57</v>
      </c>
      <c r="D44" s="24">
        <v>2</v>
      </c>
    </row>
    <row r="45" spans="1:4" s="25" customFormat="1" x14ac:dyDescent="0.25">
      <c r="A45" s="22" t="s">
        <v>38</v>
      </c>
      <c r="B45" s="43">
        <v>621.53</v>
      </c>
      <c r="C45" s="23" t="s">
        <v>20</v>
      </c>
      <c r="D45" s="24">
        <v>1</v>
      </c>
    </row>
    <row r="46" spans="1:4" s="25" customFormat="1" x14ac:dyDescent="0.25">
      <c r="A46" s="22" t="s">
        <v>86</v>
      </c>
      <c r="B46" s="43">
        <v>1243.06</v>
      </c>
      <c r="C46" s="23" t="s">
        <v>20</v>
      </c>
      <c r="D46" s="24">
        <v>2</v>
      </c>
    </row>
    <row r="47" spans="1:4" s="25" customFormat="1" x14ac:dyDescent="0.25">
      <c r="A47" s="22" t="s">
        <v>87</v>
      </c>
      <c r="B47" s="43">
        <v>10143.73</v>
      </c>
      <c r="C47" s="23" t="s">
        <v>57</v>
      </c>
      <c r="D47" s="24">
        <v>1</v>
      </c>
    </row>
    <row r="48" spans="1:4" s="15" customFormat="1" x14ac:dyDescent="0.25">
      <c r="A48" s="22" t="s">
        <v>88</v>
      </c>
      <c r="B48" s="43">
        <v>18088.34</v>
      </c>
      <c r="C48" s="23" t="s">
        <v>57</v>
      </c>
      <c r="D48" s="24">
        <v>2</v>
      </c>
    </row>
    <row r="49" spans="1:4" s="15" customFormat="1" x14ac:dyDescent="0.25">
      <c r="A49" s="22" t="s">
        <v>89</v>
      </c>
      <c r="B49" s="43">
        <v>7185.64</v>
      </c>
      <c r="C49" s="23" t="s">
        <v>8</v>
      </c>
      <c r="D49" s="24">
        <v>4</v>
      </c>
    </row>
    <row r="50" spans="1:4" ht="28.5" x14ac:dyDescent="0.25">
      <c r="A50" s="8" t="s">
        <v>23</v>
      </c>
      <c r="B50" s="42">
        <f>B51</f>
        <v>2274.37</v>
      </c>
      <c r="C50" s="52" t="s">
        <v>128</v>
      </c>
      <c r="D50" s="9"/>
    </row>
    <row r="51" spans="1:4" s="15" customFormat="1" x14ac:dyDescent="0.25">
      <c r="A51" s="22" t="s">
        <v>78</v>
      </c>
      <c r="B51" s="43">
        <v>2274.37</v>
      </c>
      <c r="C51" s="23" t="s">
        <v>57</v>
      </c>
      <c r="D51" s="24">
        <v>7</v>
      </c>
    </row>
    <row r="52" spans="1:4" ht="28.5" x14ac:dyDescent="0.25">
      <c r="A52" s="8" t="s">
        <v>24</v>
      </c>
      <c r="B52" s="42">
        <f>B53+B54</f>
        <v>7547.88</v>
      </c>
      <c r="C52" s="52" t="s">
        <v>128</v>
      </c>
      <c r="D52" s="18"/>
    </row>
    <row r="53" spans="1:4" s="15" customFormat="1" x14ac:dyDescent="0.25">
      <c r="A53" s="22" t="s">
        <v>123</v>
      </c>
      <c r="B53" s="43">
        <v>3946.8</v>
      </c>
      <c r="C53" s="23" t="s">
        <v>7</v>
      </c>
      <c r="D53" s="24">
        <v>17160</v>
      </c>
    </row>
    <row r="54" spans="1:4" s="15" customFormat="1" x14ac:dyDescent="0.25">
      <c r="A54" s="22" t="s">
        <v>122</v>
      </c>
      <c r="B54" s="43">
        <v>3601.08</v>
      </c>
      <c r="C54" s="23" t="s">
        <v>7</v>
      </c>
      <c r="D54" s="24">
        <v>17148</v>
      </c>
    </row>
    <row r="55" spans="1:4" ht="28.5" x14ac:dyDescent="0.25">
      <c r="A55" s="8" t="s">
        <v>25</v>
      </c>
      <c r="B55" s="42">
        <f>B56+B57</f>
        <v>29162.400000000001</v>
      </c>
      <c r="C55" s="52" t="s">
        <v>128</v>
      </c>
      <c r="D55" s="9"/>
    </row>
    <row r="56" spans="1:4" s="15" customFormat="1" x14ac:dyDescent="0.25">
      <c r="A56" s="22" t="s">
        <v>67</v>
      </c>
      <c r="B56" s="43">
        <v>13718.4</v>
      </c>
      <c r="C56" s="23" t="s">
        <v>7</v>
      </c>
      <c r="D56" s="24">
        <v>17148</v>
      </c>
    </row>
    <row r="57" spans="1:4" s="15" customFormat="1" x14ac:dyDescent="0.25">
      <c r="A57" s="22" t="s">
        <v>68</v>
      </c>
      <c r="B57" s="43">
        <v>15444</v>
      </c>
      <c r="C57" s="23" t="s">
        <v>7</v>
      </c>
      <c r="D57" s="24">
        <v>17160</v>
      </c>
    </row>
    <row r="58" spans="1:4" ht="28.5" x14ac:dyDescent="0.25">
      <c r="A58" s="8" t="s">
        <v>26</v>
      </c>
      <c r="B58" s="42">
        <f>B59+B60</f>
        <v>3496.04</v>
      </c>
      <c r="C58" s="52" t="s">
        <v>128</v>
      </c>
      <c r="D58" s="16">
        <v>24487.200000000001</v>
      </c>
    </row>
    <row r="59" spans="1:4" s="15" customFormat="1" x14ac:dyDescent="0.25">
      <c r="A59" s="22" t="s">
        <v>29</v>
      </c>
      <c r="B59" s="43">
        <v>940.04</v>
      </c>
      <c r="C59" s="23" t="s">
        <v>7</v>
      </c>
      <c r="D59" s="24">
        <v>662</v>
      </c>
    </row>
    <row r="60" spans="1:4" s="15" customFormat="1" x14ac:dyDescent="0.25">
      <c r="A60" s="22" t="s">
        <v>29</v>
      </c>
      <c r="B60" s="43">
        <v>2556</v>
      </c>
      <c r="C60" s="23" t="s">
        <v>7</v>
      </c>
      <c r="D60" s="24">
        <v>1800</v>
      </c>
    </row>
    <row r="61" spans="1:4" ht="57" x14ac:dyDescent="0.25">
      <c r="A61" s="8" t="s">
        <v>27</v>
      </c>
      <c r="B61" s="42">
        <f>SUM(B62:B64)</f>
        <v>82292.959999999992</v>
      </c>
      <c r="C61" s="52" t="s">
        <v>128</v>
      </c>
      <c r="D61" s="16">
        <v>965</v>
      </c>
    </row>
    <row r="62" spans="1:4" s="15" customFormat="1" x14ac:dyDescent="0.25">
      <c r="A62" s="22" t="s">
        <v>125</v>
      </c>
      <c r="B62" s="43">
        <v>134.59</v>
      </c>
      <c r="C62" s="23" t="s">
        <v>7</v>
      </c>
      <c r="D62" s="24">
        <v>7916.92</v>
      </c>
    </row>
    <row r="63" spans="1:4" s="15" customFormat="1" x14ac:dyDescent="0.25">
      <c r="A63" s="22" t="s">
        <v>73</v>
      </c>
      <c r="B63" s="43">
        <v>40126.9</v>
      </c>
      <c r="C63" s="23" t="s">
        <v>7</v>
      </c>
      <c r="D63" s="24">
        <v>16378.32</v>
      </c>
    </row>
    <row r="64" spans="1:4" s="15" customFormat="1" x14ac:dyDescent="0.25">
      <c r="A64" s="22" t="s">
        <v>74</v>
      </c>
      <c r="B64" s="43">
        <v>42031.47</v>
      </c>
      <c r="C64" s="23" t="s">
        <v>7</v>
      </c>
      <c r="D64" s="24">
        <v>17155.7</v>
      </c>
    </row>
    <row r="65" spans="1:8" x14ac:dyDescent="0.25">
      <c r="A65" s="8" t="s">
        <v>28</v>
      </c>
      <c r="B65" s="42">
        <f>B66</f>
        <v>3660</v>
      </c>
      <c r="C65" s="52" t="s">
        <v>128</v>
      </c>
      <c r="D65" s="16">
        <v>24487.200000000001</v>
      </c>
    </row>
    <row r="66" spans="1:8" ht="30" x14ac:dyDescent="0.25">
      <c r="A66" s="10" t="s">
        <v>10</v>
      </c>
      <c r="B66" s="44">
        <f>D66*5*12</f>
        <v>3660</v>
      </c>
      <c r="C66" s="11" t="s">
        <v>11</v>
      </c>
      <c r="D66" s="9">
        <v>61</v>
      </c>
    </row>
    <row r="67" spans="1:8" x14ac:dyDescent="0.25">
      <c r="A67" s="6" t="s">
        <v>44</v>
      </c>
      <c r="B67" s="42">
        <f>B13++B16+B19+B22+B29+B31+B50+B52+B55+B58+B61</f>
        <v>716608.55</v>
      </c>
      <c r="C67" s="52" t="s">
        <v>128</v>
      </c>
      <c r="D67" s="11"/>
      <c r="H67" s="1" t="b">
        <f>B67='Работы 2019'!C45</f>
        <v>1</v>
      </c>
    </row>
    <row r="68" spans="1:8" x14ac:dyDescent="0.25">
      <c r="A68" s="6" t="s">
        <v>45</v>
      </c>
      <c r="B68" s="42">
        <f>B67*1.2+B65</f>
        <v>863590.26</v>
      </c>
      <c r="C68" s="52" t="s">
        <v>128</v>
      </c>
      <c r="D68" s="9"/>
    </row>
    <row r="69" spans="1:8" x14ac:dyDescent="0.25">
      <c r="A69" s="6" t="s">
        <v>46</v>
      </c>
      <c r="B69" s="42">
        <f>B4+B6+B9-B68</f>
        <v>-1237017.3591999998</v>
      </c>
      <c r="C69" s="52" t="s">
        <v>128</v>
      </c>
      <c r="D69" s="9"/>
    </row>
    <row r="70" spans="1:8" ht="28.5" x14ac:dyDescent="0.25">
      <c r="A70" s="8" t="s">
        <v>47</v>
      </c>
      <c r="B70" s="42">
        <f>(B69)+B8</f>
        <v>-1321728.6691999999</v>
      </c>
      <c r="C70" s="52" t="s">
        <v>128</v>
      </c>
      <c r="D70" s="53"/>
    </row>
    <row r="71" spans="1:8" ht="18.75" customHeight="1" x14ac:dyDescent="0.25">
      <c r="A71" s="6" t="s">
        <v>129</v>
      </c>
      <c r="B71" s="66">
        <v>4000</v>
      </c>
      <c r="C71" s="52" t="s">
        <v>128</v>
      </c>
      <c r="D71" s="53"/>
    </row>
  </sheetData>
  <sheetProtection sheet="1" objects="1" scenarios="1" formatCell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81"/>
  <sheetViews>
    <sheetView workbookViewId="0">
      <pane ySplit="3" topLeftCell="A22" activePane="bottomLeft" state="frozen"/>
      <selection pane="bottomLeft" activeCell="I19" sqref="I19"/>
    </sheetView>
  </sheetViews>
  <sheetFormatPr defaultRowHeight="15" x14ac:dyDescent="0.25"/>
  <cols>
    <col min="1" max="1" width="9.140625" style="29"/>
    <col min="2" max="2" width="62.5703125" customWidth="1"/>
    <col min="3" max="3" width="13.28515625" style="27" customWidth="1"/>
    <col min="4" max="4" width="13.28515625" style="29" customWidth="1"/>
    <col min="5" max="5" width="13.28515625" customWidth="1"/>
  </cols>
  <sheetData>
    <row r="1" spans="1:5" x14ac:dyDescent="0.25">
      <c r="B1" s="25" t="s">
        <v>48</v>
      </c>
      <c r="E1" s="25"/>
    </row>
    <row r="2" spans="1:5" x14ac:dyDescent="0.25">
      <c r="B2" s="25" t="s">
        <v>49</v>
      </c>
      <c r="E2" s="25"/>
    </row>
    <row r="3" spans="1:5" x14ac:dyDescent="0.25">
      <c r="A3" s="46" t="s">
        <v>91</v>
      </c>
      <c r="B3" s="26" t="s">
        <v>33</v>
      </c>
      <c r="C3" s="28" t="s">
        <v>34</v>
      </c>
      <c r="D3" s="26" t="s">
        <v>35</v>
      </c>
      <c r="E3" s="26" t="s">
        <v>36</v>
      </c>
    </row>
    <row r="4" spans="1:5" x14ac:dyDescent="0.25">
      <c r="A4" s="47">
        <v>3</v>
      </c>
      <c r="B4" s="22" t="s">
        <v>50</v>
      </c>
      <c r="C4" s="51">
        <v>43965.1</v>
      </c>
      <c r="D4" s="23" t="s">
        <v>15</v>
      </c>
      <c r="E4" s="22">
        <v>830</v>
      </c>
    </row>
    <row r="5" spans="1:5" x14ac:dyDescent="0.25">
      <c r="A5" s="47">
        <v>3</v>
      </c>
      <c r="B5" s="22" t="s">
        <v>51</v>
      </c>
      <c r="C5" s="51">
        <v>44388.86</v>
      </c>
      <c r="D5" s="23" t="s">
        <v>15</v>
      </c>
      <c r="E5" s="22">
        <v>838</v>
      </c>
    </row>
    <row r="6" spans="1:5" x14ac:dyDescent="0.25">
      <c r="A6" s="47">
        <v>6</v>
      </c>
      <c r="B6" s="22" t="s">
        <v>21</v>
      </c>
      <c r="C6" s="51">
        <v>2422.65</v>
      </c>
      <c r="D6" s="23" t="s">
        <v>22</v>
      </c>
      <c r="E6" s="22">
        <v>5</v>
      </c>
    </row>
    <row r="7" spans="1:5" x14ac:dyDescent="0.25">
      <c r="A7" s="47">
        <v>4</v>
      </c>
      <c r="B7" s="22" t="s">
        <v>53</v>
      </c>
      <c r="C7" s="51">
        <v>1543.32</v>
      </c>
      <c r="D7" s="23" t="s">
        <v>7</v>
      </c>
      <c r="E7" s="22">
        <v>17148</v>
      </c>
    </row>
    <row r="8" spans="1:5" x14ac:dyDescent="0.25">
      <c r="A8" s="47">
        <v>4</v>
      </c>
      <c r="B8" s="22" t="s">
        <v>55</v>
      </c>
      <c r="C8" s="51">
        <v>1544.4</v>
      </c>
      <c r="D8" s="23" t="s">
        <v>7</v>
      </c>
      <c r="E8" s="22">
        <v>17160</v>
      </c>
    </row>
    <row r="9" spans="1:5" x14ac:dyDescent="0.25">
      <c r="A9" s="47">
        <v>13</v>
      </c>
      <c r="B9" s="22" t="s">
        <v>29</v>
      </c>
      <c r="C9" s="51">
        <v>940.04</v>
      </c>
      <c r="D9" s="23" t="s">
        <v>7</v>
      </c>
      <c r="E9" s="22">
        <v>662</v>
      </c>
    </row>
    <row r="10" spans="1:5" x14ac:dyDescent="0.25">
      <c r="A10" s="47">
        <v>13</v>
      </c>
      <c r="B10" s="22" t="s">
        <v>29</v>
      </c>
      <c r="C10" s="51">
        <v>2556</v>
      </c>
      <c r="D10" s="23" t="s">
        <v>7</v>
      </c>
      <c r="E10" s="22">
        <v>1800</v>
      </c>
    </row>
    <row r="11" spans="1:5" x14ac:dyDescent="0.25">
      <c r="A11" s="47">
        <v>6</v>
      </c>
      <c r="B11" s="22" t="s">
        <v>19</v>
      </c>
      <c r="C11" s="51">
        <v>3237.44</v>
      </c>
      <c r="D11" s="23" t="s">
        <v>20</v>
      </c>
      <c r="E11" s="22">
        <v>4</v>
      </c>
    </row>
    <row r="12" spans="1:5" x14ac:dyDescent="0.25">
      <c r="A12" s="47">
        <v>6</v>
      </c>
      <c r="B12" s="22" t="s">
        <v>56</v>
      </c>
      <c r="C12" s="51">
        <v>8992.32</v>
      </c>
      <c r="D12" s="23" t="s">
        <v>57</v>
      </c>
      <c r="E12" s="22">
        <v>2</v>
      </c>
    </row>
    <row r="13" spans="1:5" x14ac:dyDescent="0.25">
      <c r="A13" s="47">
        <v>14</v>
      </c>
      <c r="B13" s="22" t="s">
        <v>58</v>
      </c>
      <c r="C13" s="51">
        <v>134.59</v>
      </c>
      <c r="D13" s="23" t="s">
        <v>7</v>
      </c>
      <c r="E13" s="22">
        <v>7916.92</v>
      </c>
    </row>
    <row r="14" spans="1:5" x14ac:dyDescent="0.25">
      <c r="A14" s="47">
        <v>6</v>
      </c>
      <c r="B14" s="22" t="s">
        <v>59</v>
      </c>
      <c r="C14" s="51">
        <v>0</v>
      </c>
      <c r="D14" s="23" t="s">
        <v>8</v>
      </c>
      <c r="E14" s="22">
        <v>12</v>
      </c>
    </row>
    <row r="15" spans="1:5" x14ac:dyDescent="0.25">
      <c r="A15" s="47">
        <v>6</v>
      </c>
      <c r="B15" s="22" t="s">
        <v>60</v>
      </c>
      <c r="C15" s="51">
        <v>6827.4</v>
      </c>
      <c r="D15" s="23" t="s">
        <v>8</v>
      </c>
      <c r="E15" s="22">
        <v>18</v>
      </c>
    </row>
    <row r="16" spans="1:5" x14ac:dyDescent="0.25">
      <c r="A16" s="47">
        <v>6</v>
      </c>
      <c r="B16" s="22" t="s">
        <v>61</v>
      </c>
      <c r="C16" s="51">
        <v>3225</v>
      </c>
      <c r="D16" s="23" t="s">
        <v>8</v>
      </c>
      <c r="E16" s="22">
        <v>5</v>
      </c>
    </row>
    <row r="17" spans="1:5" x14ac:dyDescent="0.25">
      <c r="A17" s="47">
        <v>6</v>
      </c>
      <c r="B17" s="22" t="s">
        <v>62</v>
      </c>
      <c r="C17" s="51">
        <v>910.86</v>
      </c>
      <c r="D17" s="23" t="s">
        <v>8</v>
      </c>
      <c r="E17" s="22">
        <v>1.5</v>
      </c>
    </row>
    <row r="18" spans="1:5" x14ac:dyDescent="0.25">
      <c r="A18" s="47">
        <v>5</v>
      </c>
      <c r="B18" s="22" t="s">
        <v>63</v>
      </c>
      <c r="C18" s="51">
        <v>18397.5</v>
      </c>
      <c r="D18" s="23" t="s">
        <v>64</v>
      </c>
      <c r="E18" s="22">
        <v>30</v>
      </c>
    </row>
    <row r="19" spans="1:5" x14ac:dyDescent="0.25">
      <c r="A19" s="47">
        <v>6</v>
      </c>
      <c r="B19" s="22" t="s">
        <v>65</v>
      </c>
      <c r="C19" s="51">
        <v>609.99</v>
      </c>
      <c r="D19" s="23" t="s">
        <v>57</v>
      </c>
      <c r="E19" s="22">
        <v>1</v>
      </c>
    </row>
    <row r="20" spans="1:5" x14ac:dyDescent="0.25">
      <c r="A20" s="47">
        <v>6</v>
      </c>
      <c r="B20" s="22" t="s">
        <v>66</v>
      </c>
      <c r="C20" s="51">
        <v>954.41</v>
      </c>
      <c r="D20" s="23" t="s">
        <v>57</v>
      </c>
      <c r="E20" s="22">
        <v>1</v>
      </c>
    </row>
    <row r="21" spans="1:5" x14ac:dyDescent="0.25">
      <c r="A21" s="47">
        <v>12</v>
      </c>
      <c r="B21" s="22" t="s">
        <v>67</v>
      </c>
      <c r="C21" s="51">
        <v>13718.4</v>
      </c>
      <c r="D21" s="23" t="s">
        <v>7</v>
      </c>
      <c r="E21" s="22">
        <v>17148</v>
      </c>
    </row>
    <row r="22" spans="1:5" x14ac:dyDescent="0.25">
      <c r="A22" s="47">
        <v>12</v>
      </c>
      <c r="B22" s="22" t="s">
        <v>68</v>
      </c>
      <c r="C22" s="51">
        <v>15444</v>
      </c>
      <c r="D22" s="23" t="s">
        <v>7</v>
      </c>
      <c r="E22" s="22">
        <v>17160</v>
      </c>
    </row>
    <row r="23" spans="1:5" x14ac:dyDescent="0.25">
      <c r="A23" s="47">
        <v>11</v>
      </c>
      <c r="B23" s="22" t="s">
        <v>69</v>
      </c>
      <c r="C23" s="51">
        <v>3946.8</v>
      </c>
      <c r="D23" s="23" t="s">
        <v>7</v>
      </c>
      <c r="E23" s="22">
        <v>17160</v>
      </c>
    </row>
    <row r="24" spans="1:5" x14ac:dyDescent="0.25">
      <c r="A24" s="47">
        <v>11</v>
      </c>
      <c r="B24" s="22" t="s">
        <v>70</v>
      </c>
      <c r="C24" s="51">
        <v>3601.08</v>
      </c>
      <c r="D24" s="23" t="s">
        <v>7</v>
      </c>
      <c r="E24" s="22">
        <v>17148</v>
      </c>
    </row>
    <row r="25" spans="1:5" x14ac:dyDescent="0.25">
      <c r="A25" s="47">
        <v>2</v>
      </c>
      <c r="B25" s="22" t="s">
        <v>71</v>
      </c>
      <c r="C25" s="51">
        <v>26041.53</v>
      </c>
      <c r="D25" s="23" t="s">
        <v>7</v>
      </c>
      <c r="E25" s="22">
        <v>16378.32</v>
      </c>
    </row>
    <row r="26" spans="1:5" x14ac:dyDescent="0.25">
      <c r="A26" s="47">
        <v>2</v>
      </c>
      <c r="B26" s="22" t="s">
        <v>72</v>
      </c>
      <c r="C26" s="51">
        <v>28478.46</v>
      </c>
      <c r="D26" s="23" t="s">
        <v>7</v>
      </c>
      <c r="E26" s="22">
        <v>17155.7</v>
      </c>
    </row>
    <row r="27" spans="1:5" x14ac:dyDescent="0.25">
      <c r="A27" s="47">
        <v>14</v>
      </c>
      <c r="B27" s="22" t="s">
        <v>73</v>
      </c>
      <c r="C27" s="51">
        <v>40126.9</v>
      </c>
      <c r="D27" s="23" t="s">
        <v>7</v>
      </c>
      <c r="E27" s="22">
        <v>16378.32</v>
      </c>
    </row>
    <row r="28" spans="1:5" x14ac:dyDescent="0.25">
      <c r="A28" s="47">
        <v>14</v>
      </c>
      <c r="B28" s="22" t="s">
        <v>74</v>
      </c>
      <c r="C28" s="51">
        <v>42031.47</v>
      </c>
      <c r="D28" s="23" t="s">
        <v>7</v>
      </c>
      <c r="E28" s="22">
        <v>17155.7</v>
      </c>
    </row>
    <row r="29" spans="1:5" x14ac:dyDescent="0.25">
      <c r="A29" s="47">
        <v>1</v>
      </c>
      <c r="B29" s="22" t="s">
        <v>76</v>
      </c>
      <c r="C29" s="51">
        <v>64476.480000000003</v>
      </c>
      <c r="D29" s="23" t="s">
        <v>7</v>
      </c>
      <c r="E29" s="22">
        <v>17148</v>
      </c>
    </row>
    <row r="30" spans="1:5" x14ac:dyDescent="0.25">
      <c r="A30" s="47">
        <v>1</v>
      </c>
      <c r="B30" s="22" t="s">
        <v>77</v>
      </c>
      <c r="C30" s="51">
        <v>67782</v>
      </c>
      <c r="D30" s="23" t="s">
        <v>7</v>
      </c>
      <c r="E30" s="22">
        <v>17160</v>
      </c>
    </row>
    <row r="31" spans="1:5" x14ac:dyDescent="0.25">
      <c r="A31" s="47">
        <v>6</v>
      </c>
      <c r="B31" s="22" t="s">
        <v>37</v>
      </c>
      <c r="C31" s="51">
        <v>179.6</v>
      </c>
      <c r="D31" s="23" t="s">
        <v>57</v>
      </c>
      <c r="E31" s="22">
        <v>1</v>
      </c>
    </row>
    <row r="32" spans="1:5" x14ac:dyDescent="0.25">
      <c r="A32" s="47">
        <v>10</v>
      </c>
      <c r="B32" s="22" t="s">
        <v>78</v>
      </c>
      <c r="C32" s="51">
        <v>2274.37</v>
      </c>
      <c r="D32" s="23" t="s">
        <v>57</v>
      </c>
      <c r="E32" s="22">
        <v>7</v>
      </c>
    </row>
    <row r="33" spans="1:5" x14ac:dyDescent="0.25">
      <c r="A33" s="47">
        <v>4</v>
      </c>
      <c r="B33" s="22" t="s">
        <v>79</v>
      </c>
      <c r="C33" s="51">
        <v>1371.84</v>
      </c>
      <c r="D33" s="23" t="s">
        <v>7</v>
      </c>
      <c r="E33" s="22">
        <v>17148</v>
      </c>
    </row>
    <row r="34" spans="1:5" x14ac:dyDescent="0.25">
      <c r="A34" s="47">
        <v>4</v>
      </c>
      <c r="B34" s="22" t="s">
        <v>80</v>
      </c>
      <c r="C34" s="51">
        <v>1544.4</v>
      </c>
      <c r="D34" s="23" t="s">
        <v>7</v>
      </c>
      <c r="E34" s="22">
        <v>17160</v>
      </c>
    </row>
    <row r="35" spans="1:5" x14ac:dyDescent="0.25">
      <c r="A35" s="47">
        <v>4</v>
      </c>
      <c r="B35" s="22" t="s">
        <v>81</v>
      </c>
      <c r="C35" s="51">
        <v>6516.24</v>
      </c>
      <c r="D35" s="23" t="s">
        <v>7</v>
      </c>
      <c r="E35" s="22">
        <v>17148</v>
      </c>
    </row>
    <row r="36" spans="1:5" x14ac:dyDescent="0.25">
      <c r="A36" s="47">
        <v>4</v>
      </c>
      <c r="B36" s="22" t="s">
        <v>81</v>
      </c>
      <c r="C36" s="51">
        <v>6520.8</v>
      </c>
      <c r="D36" s="23" t="s">
        <v>7</v>
      </c>
      <c r="E36" s="22">
        <v>17160</v>
      </c>
    </row>
    <row r="37" spans="1:5" x14ac:dyDescent="0.25">
      <c r="A37" s="47">
        <v>6</v>
      </c>
      <c r="B37" s="22" t="s">
        <v>82</v>
      </c>
      <c r="C37" s="51">
        <v>200804</v>
      </c>
      <c r="D37" s="23" t="s">
        <v>83</v>
      </c>
      <c r="E37" s="22">
        <v>1</v>
      </c>
    </row>
    <row r="38" spans="1:5" x14ac:dyDescent="0.25">
      <c r="A38" s="47">
        <v>6</v>
      </c>
      <c r="B38" s="22" t="s">
        <v>84</v>
      </c>
      <c r="C38" s="51">
        <v>8158</v>
      </c>
      <c r="D38" s="23" t="s">
        <v>57</v>
      </c>
      <c r="E38" s="22">
        <v>2</v>
      </c>
    </row>
    <row r="39" spans="1:5" x14ac:dyDescent="0.25">
      <c r="A39" s="47">
        <v>6</v>
      </c>
      <c r="B39" s="22" t="s">
        <v>85</v>
      </c>
      <c r="C39" s="51">
        <v>5660</v>
      </c>
      <c r="D39" s="23" t="s">
        <v>57</v>
      </c>
      <c r="E39" s="22">
        <v>2</v>
      </c>
    </row>
    <row r="40" spans="1:5" x14ac:dyDescent="0.25">
      <c r="A40" s="47">
        <v>6</v>
      </c>
      <c r="B40" s="22" t="s">
        <v>38</v>
      </c>
      <c r="C40" s="51">
        <v>621.53</v>
      </c>
      <c r="D40" s="23" t="s">
        <v>20</v>
      </c>
      <c r="E40" s="22">
        <v>1</v>
      </c>
    </row>
    <row r="41" spans="1:5" x14ac:dyDescent="0.25">
      <c r="A41" s="47">
        <v>6</v>
      </c>
      <c r="B41" s="22" t="s">
        <v>86</v>
      </c>
      <c r="C41" s="51">
        <v>1243.06</v>
      </c>
      <c r="D41" s="23" t="s">
        <v>20</v>
      </c>
      <c r="E41" s="22">
        <v>2</v>
      </c>
    </row>
    <row r="42" spans="1:5" x14ac:dyDescent="0.25">
      <c r="A42" s="47">
        <v>6</v>
      </c>
      <c r="B42" s="22" t="s">
        <v>87</v>
      </c>
      <c r="C42" s="51">
        <v>10143.73</v>
      </c>
      <c r="D42" s="23" t="s">
        <v>57</v>
      </c>
      <c r="E42" s="22">
        <v>1</v>
      </c>
    </row>
    <row r="43" spans="1:5" x14ac:dyDescent="0.25">
      <c r="A43" s="47">
        <v>6</v>
      </c>
      <c r="B43" s="22" t="s">
        <v>88</v>
      </c>
      <c r="C43" s="51">
        <v>18088.34</v>
      </c>
      <c r="D43" s="23" t="s">
        <v>57</v>
      </c>
      <c r="E43" s="22">
        <v>2</v>
      </c>
    </row>
    <row r="44" spans="1:5" x14ac:dyDescent="0.25">
      <c r="A44" s="47">
        <v>6</v>
      </c>
      <c r="B44" s="22" t="s">
        <v>89</v>
      </c>
      <c r="C44" s="51">
        <v>7185.64</v>
      </c>
      <c r="D44" s="23" t="s">
        <v>8</v>
      </c>
      <c r="E44" s="22">
        <v>4</v>
      </c>
    </row>
    <row r="45" spans="1:5" x14ac:dyDescent="0.25">
      <c r="A45" s="47"/>
      <c r="B45" s="49" t="s">
        <v>90</v>
      </c>
      <c r="C45" s="50">
        <v>716608.54999999993</v>
      </c>
      <c r="D45" s="46"/>
      <c r="E45" s="50">
        <v>285065.46000000002</v>
      </c>
    </row>
    <row r="81" spans="2:2" x14ac:dyDescent="0.25">
      <c r="B81" s="45"/>
    </row>
  </sheetData>
  <autoFilter ref="A3:E4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7" sqref="E17"/>
    </sheetView>
  </sheetViews>
  <sheetFormatPr defaultRowHeight="15" x14ac:dyDescent="0.25"/>
  <cols>
    <col min="1" max="1" width="8.5703125" style="25" customWidth="1"/>
    <col min="2" max="2" width="16.85546875" style="25" customWidth="1"/>
    <col min="3" max="3" width="18.85546875" style="25" customWidth="1"/>
    <col min="4" max="4" width="14.42578125" style="25" customWidth="1"/>
    <col min="5" max="5" width="11.7109375" style="25" customWidth="1"/>
    <col min="6" max="6" width="8.5703125" style="25" customWidth="1"/>
    <col min="7" max="7" width="10.28515625" style="25" customWidth="1"/>
    <col min="8" max="8" width="6.7109375" style="25" customWidth="1"/>
    <col min="9" max="16384" width="9.140625" style="25"/>
  </cols>
  <sheetData>
    <row r="1" spans="1:8" ht="16.5" x14ac:dyDescent="0.25">
      <c r="A1" s="60" t="s">
        <v>92</v>
      </c>
      <c r="B1" s="60"/>
      <c r="C1" s="60"/>
      <c r="D1" s="60"/>
      <c r="E1" s="60"/>
      <c r="F1" s="60"/>
      <c r="G1" s="60"/>
      <c r="H1" s="60"/>
    </row>
    <row r="3" spans="1:8" ht="25.5" x14ac:dyDescent="0.25">
      <c r="A3" s="30" t="s">
        <v>93</v>
      </c>
      <c r="B3" s="58" t="s">
        <v>94</v>
      </c>
      <c r="C3" s="59"/>
      <c r="D3" s="38" t="s">
        <v>95</v>
      </c>
      <c r="E3" s="38" t="s">
        <v>96</v>
      </c>
      <c r="F3" s="30" t="s">
        <v>97</v>
      </c>
      <c r="G3" s="31" t="s">
        <v>98</v>
      </c>
      <c r="H3" s="31" t="s">
        <v>99</v>
      </c>
    </row>
    <row r="4" spans="1:8" x14ac:dyDescent="0.25">
      <c r="A4" s="32" t="s">
        <v>100</v>
      </c>
      <c r="B4" s="33" t="s">
        <v>101</v>
      </c>
      <c r="C4" s="61" t="s">
        <v>102</v>
      </c>
      <c r="D4" s="61"/>
      <c r="E4" s="61"/>
      <c r="F4" s="61"/>
      <c r="G4" s="61"/>
      <c r="H4" s="62"/>
    </row>
    <row r="5" spans="1:8" x14ac:dyDescent="0.25">
      <c r="A5" s="30" t="s">
        <v>103</v>
      </c>
      <c r="B5" s="58" t="s">
        <v>104</v>
      </c>
      <c r="C5" s="59"/>
      <c r="D5" s="34">
        <v>70778.87</v>
      </c>
      <c r="E5" s="34">
        <v>46823.59</v>
      </c>
      <c r="F5" s="35">
        <v>66.150000000000006</v>
      </c>
      <c r="G5" s="36" t="s">
        <v>105</v>
      </c>
      <c r="H5" s="36" t="s">
        <v>106</v>
      </c>
    </row>
    <row r="6" spans="1:8" x14ac:dyDescent="0.25">
      <c r="A6" s="30" t="s">
        <v>103</v>
      </c>
      <c r="B6" s="58" t="s">
        <v>104</v>
      </c>
      <c r="C6" s="59"/>
      <c r="D6" s="34">
        <v>69683.83</v>
      </c>
      <c r="E6" s="34">
        <v>63187.54</v>
      </c>
      <c r="F6" s="35">
        <v>90.68</v>
      </c>
      <c r="G6" s="36" t="s">
        <v>107</v>
      </c>
      <c r="H6" s="36" t="s">
        <v>106</v>
      </c>
    </row>
    <row r="7" spans="1:8" x14ac:dyDescent="0.25">
      <c r="A7" s="30" t="s">
        <v>103</v>
      </c>
      <c r="B7" s="58" t="s">
        <v>104</v>
      </c>
      <c r="C7" s="59"/>
      <c r="D7" s="34">
        <v>68304.639999999999</v>
      </c>
      <c r="E7" s="34">
        <v>88106.52</v>
      </c>
      <c r="F7" s="35">
        <v>128.99</v>
      </c>
      <c r="G7" s="36" t="s">
        <v>108</v>
      </c>
      <c r="H7" s="36" t="s">
        <v>106</v>
      </c>
    </row>
    <row r="8" spans="1:8" x14ac:dyDescent="0.25">
      <c r="A8" s="30" t="s">
        <v>103</v>
      </c>
      <c r="B8" s="58" t="s">
        <v>104</v>
      </c>
      <c r="C8" s="59"/>
      <c r="D8" s="34">
        <v>70932.600000000006</v>
      </c>
      <c r="E8" s="34">
        <v>56005.82</v>
      </c>
      <c r="F8" s="35">
        <v>78.959999999999994</v>
      </c>
      <c r="G8" s="36" t="s">
        <v>109</v>
      </c>
      <c r="H8" s="36" t="s">
        <v>106</v>
      </c>
    </row>
    <row r="9" spans="1:8" x14ac:dyDescent="0.25">
      <c r="A9" s="30" t="s">
        <v>103</v>
      </c>
      <c r="B9" s="58" t="s">
        <v>104</v>
      </c>
      <c r="C9" s="59"/>
      <c r="D9" s="34">
        <v>69575.64</v>
      </c>
      <c r="E9" s="34">
        <v>56710.82</v>
      </c>
      <c r="F9" s="35">
        <v>81.510000000000005</v>
      </c>
      <c r="G9" s="36" t="s">
        <v>110</v>
      </c>
      <c r="H9" s="36" t="s">
        <v>106</v>
      </c>
    </row>
    <row r="10" spans="1:8" x14ac:dyDescent="0.25">
      <c r="A10" s="30" t="s">
        <v>103</v>
      </c>
      <c r="B10" s="58" t="s">
        <v>104</v>
      </c>
      <c r="C10" s="59"/>
      <c r="D10" s="34">
        <v>71046.73</v>
      </c>
      <c r="E10" s="34">
        <v>59432.04</v>
      </c>
      <c r="F10" s="35">
        <v>83.65</v>
      </c>
      <c r="G10" s="36" t="s">
        <v>111</v>
      </c>
      <c r="H10" s="36" t="s">
        <v>106</v>
      </c>
    </row>
    <row r="11" spans="1:8" x14ac:dyDescent="0.25">
      <c r="A11" s="30" t="s">
        <v>103</v>
      </c>
      <c r="B11" s="58" t="s">
        <v>104</v>
      </c>
      <c r="C11" s="59"/>
      <c r="D11" s="34">
        <v>61126.239999999998</v>
      </c>
      <c r="E11" s="34">
        <v>56942.47</v>
      </c>
      <c r="F11" s="35">
        <v>93.16</v>
      </c>
      <c r="G11" s="36" t="s">
        <v>112</v>
      </c>
      <c r="H11" s="36" t="s">
        <v>106</v>
      </c>
    </row>
    <row r="12" spans="1:8" x14ac:dyDescent="0.25">
      <c r="A12" s="30" t="s">
        <v>103</v>
      </c>
      <c r="B12" s="58" t="s">
        <v>104</v>
      </c>
      <c r="C12" s="59"/>
      <c r="D12" s="34">
        <v>74256.990000000005</v>
      </c>
      <c r="E12" s="34">
        <v>51525.16</v>
      </c>
      <c r="F12" s="35">
        <v>69.39</v>
      </c>
      <c r="G12" s="36" t="s">
        <v>113</v>
      </c>
      <c r="H12" s="36" t="s">
        <v>106</v>
      </c>
    </row>
    <row r="13" spans="1:8" x14ac:dyDescent="0.25">
      <c r="A13" s="30" t="s">
        <v>103</v>
      </c>
      <c r="B13" s="58" t="s">
        <v>104</v>
      </c>
      <c r="C13" s="59"/>
      <c r="D13" s="34">
        <v>74235.179999999993</v>
      </c>
      <c r="E13" s="34">
        <v>50692.7</v>
      </c>
      <c r="F13" s="35">
        <v>68.290000000000006</v>
      </c>
      <c r="G13" s="36" t="s">
        <v>114</v>
      </c>
      <c r="H13" s="36" t="s">
        <v>106</v>
      </c>
    </row>
    <row r="14" spans="1:8" x14ac:dyDescent="0.25">
      <c r="A14" s="30" t="s">
        <v>103</v>
      </c>
      <c r="B14" s="58" t="s">
        <v>104</v>
      </c>
      <c r="C14" s="59"/>
      <c r="D14" s="34">
        <v>73917.33</v>
      </c>
      <c r="E14" s="34">
        <v>59745.34</v>
      </c>
      <c r="F14" s="35">
        <v>80.83</v>
      </c>
      <c r="G14" s="36" t="s">
        <v>115</v>
      </c>
      <c r="H14" s="36" t="s">
        <v>106</v>
      </c>
    </row>
    <row r="15" spans="1:8" x14ac:dyDescent="0.25">
      <c r="A15" s="30" t="s">
        <v>103</v>
      </c>
      <c r="B15" s="58" t="s">
        <v>104</v>
      </c>
      <c r="C15" s="59"/>
      <c r="D15" s="34">
        <v>73980.899999999994</v>
      </c>
      <c r="E15" s="34">
        <v>55169.08</v>
      </c>
      <c r="F15" s="35">
        <v>74.569999999999993</v>
      </c>
      <c r="G15" s="36" t="s">
        <v>116</v>
      </c>
      <c r="H15" s="36" t="s">
        <v>106</v>
      </c>
    </row>
    <row r="16" spans="1:8" x14ac:dyDescent="0.25">
      <c r="A16" s="30" t="s">
        <v>103</v>
      </c>
      <c r="B16" s="58" t="s">
        <v>104</v>
      </c>
      <c r="C16" s="59"/>
      <c r="D16" s="34">
        <v>73980.899999999994</v>
      </c>
      <c r="E16" s="34">
        <v>122767.46</v>
      </c>
      <c r="F16" s="35">
        <v>165.94</v>
      </c>
      <c r="G16" s="36" t="s">
        <v>117</v>
      </c>
      <c r="H16" s="36" t="s">
        <v>106</v>
      </c>
    </row>
    <row r="17" spans="1:8" x14ac:dyDescent="0.25">
      <c r="A17" s="63" t="s">
        <v>118</v>
      </c>
      <c r="B17" s="64"/>
      <c r="C17" s="65"/>
      <c r="D17" s="39">
        <v>851819.85</v>
      </c>
      <c r="E17" s="39">
        <v>767108.54</v>
      </c>
      <c r="F17" s="37">
        <v>90.06</v>
      </c>
      <c r="G17" s="36" t="s">
        <v>100</v>
      </c>
      <c r="H17" s="36" t="s">
        <v>100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Офицерская, д. 14</vt:lpstr>
      <vt:lpstr>Работы 2019</vt:lpstr>
      <vt:lpstr>Справка</vt:lpstr>
      <vt:lpstr>'Офицерская, д. 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2019-02-06T06:01:24Z</cp:lastPrinted>
  <dcterms:created xsi:type="dcterms:W3CDTF">2018-02-13T05:54:21Z</dcterms:created>
  <dcterms:modified xsi:type="dcterms:W3CDTF">2020-03-18T22:37:56Z</dcterms:modified>
</cp:coreProperties>
</file>