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90" windowWidth="15855" windowHeight="10620"/>
  </bookViews>
  <sheets>
    <sheet name="лазо 63" sheetId="1" r:id="rId1"/>
  </sheets>
  <definedNames>
    <definedName name="_xlnm.Print_Area" localSheetId="0">'лазо 63'!$A$1:$D$102</definedName>
  </definedNames>
  <calcPr calcId="145621"/>
</workbook>
</file>

<file path=xl/calcChain.xml><?xml version="1.0" encoding="utf-8"?>
<calcChain xmlns="http://schemas.openxmlformats.org/spreadsheetml/2006/main">
  <c r="B101" i="1" l="1"/>
  <c r="B27" i="1"/>
  <c r="B43" i="1"/>
  <c r="B88" i="1"/>
  <c r="B81" i="1"/>
  <c r="B8" i="1" l="1"/>
  <c r="B10" i="1"/>
  <c r="B9" i="1" s="1"/>
  <c r="B13" i="1"/>
  <c r="B16" i="1"/>
  <c r="B20" i="1"/>
  <c r="B84" i="1"/>
  <c r="B97" i="1"/>
  <c r="B99" i="1" l="1"/>
  <c r="B11" i="1"/>
  <c r="B96" i="1"/>
  <c r="B100" i="1" l="1"/>
  <c r="B102" i="1" s="1"/>
</calcChain>
</file>

<file path=xl/sharedStrings.xml><?xml version="1.0" encoding="utf-8"?>
<sst xmlns="http://schemas.openxmlformats.org/spreadsheetml/2006/main" count="188" uniqueCount="122">
  <si>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</si>
  <si>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</si>
  <si>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</si>
  <si>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</si>
  <si>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</si>
  <si>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</si>
  <si>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</si>
  <si>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</si>
  <si>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</si>
  <si>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</si>
  <si>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</si>
  <si>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</si>
  <si>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</si>
  <si>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</si>
  <si>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</si>
  <si>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</si>
  <si>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</si>
  <si>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</si>
  <si>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</si>
  <si>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</si>
  <si>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</si>
  <si>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</si>
  <si>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</si>
  <si>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</si>
  <si>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</si>
  <si>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</si>
  <si>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</si>
  <si>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Лазо, д. 63</t>
  </si>
  <si>
    <t>м2</t>
  </si>
  <si>
    <t>1 стояк</t>
  </si>
  <si>
    <t>Очистка канализационной сети</t>
  </si>
  <si>
    <t>м</t>
  </si>
  <si>
    <t>Устранение свищей хомутами</t>
  </si>
  <si>
    <t>Выезд а/машины по заявке</t>
  </si>
  <si>
    <t>выезд</t>
  </si>
  <si>
    <t>шт.</t>
  </si>
  <si>
    <t>Замена электрической лампы накаливания</t>
  </si>
  <si>
    <t>дом</t>
  </si>
  <si>
    <t>Удаление воздуха со стояков отопления</t>
  </si>
  <si>
    <t>Старшие по дому (льготы)</t>
  </si>
  <si>
    <t>Осмотр подвала</t>
  </si>
  <si>
    <t>Осмотр сантех. оборудования</t>
  </si>
  <si>
    <t>Осмотр электросчетчика</t>
  </si>
  <si>
    <t>Отогрев стояков с использованием а/м газель</t>
  </si>
  <si>
    <t>Ремонт вентелей до 32 д.</t>
  </si>
  <si>
    <t>Сброс воздуха со стояков отопления с использованием а/м газель</t>
  </si>
  <si>
    <t>19. Конечное сальдо с учетом дебиторской задолженности (переплаты) на 31.12.2020 г.</t>
  </si>
  <si>
    <t>Начальное сальдо  на 01.01.2021 г.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</si>
  <si>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</si>
  <si>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</si>
  <si>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</si>
  <si>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</si>
  <si>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</si>
  <si>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16. Всего расходов по дому за 2021 г.</t>
  </si>
  <si>
    <t>17. Всего расходов по дому с НДС за 2021 г.</t>
  </si>
  <si>
    <t>18. Конечное сальдо по дому на 31.12.2021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</si>
  <si>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</si>
  <si>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</si>
  <si>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К=0,8</t>
  </si>
  <si>
    <t>Уборка МОП 3,4 кв. 2021 г. К=0,8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</si>
  <si>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</si>
  <si>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</si>
  <si>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</si>
  <si>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</si>
  <si>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</si>
  <si>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</si>
  <si>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Заделка выбоин в цементных полах</t>
  </si>
  <si>
    <t>Заделка штроб кирпячом</t>
  </si>
  <si>
    <t>Косметический ремонт подъездов, ул. Лазо, д.63, п.1-4</t>
  </si>
  <si>
    <t>Навеска замка (тросовый)</t>
  </si>
  <si>
    <t>Осмотр крыши</t>
  </si>
  <si>
    <t>Смена стекол</t>
  </si>
  <si>
    <t>Устройство кладки и оштукатуривание тех. отверстий</t>
  </si>
  <si>
    <t>замена электропатрона с материалом при закрытой арматуре</t>
  </si>
  <si>
    <t>замер температуры воздуха в кв.</t>
  </si>
  <si>
    <t>помещ</t>
  </si>
  <si>
    <t>исполнение заявок не связанных с ремонтом</t>
  </si>
  <si>
    <t>осмотр электросчетчика</t>
  </si>
  <si>
    <t>установка светильника с датчиком на движение</t>
  </si>
  <si>
    <t>Вскрытие штробы и устранение течи</t>
  </si>
  <si>
    <t>штроба</t>
  </si>
  <si>
    <t>Закрытие/открытие стояков водоснабжения с использованием  а/м газель</t>
  </si>
  <si>
    <t>Замена врезки в подвал на стояке ХВС</t>
  </si>
  <si>
    <t>Замена сборок д.15 с устр-м сбросника на вод-х трубах с прим.сварочн.р</t>
  </si>
  <si>
    <t>Запуск системы отопления</t>
  </si>
  <si>
    <t>Освещение подвала</t>
  </si>
  <si>
    <t>Поверка теплового ОДПУ, 2021 г.</t>
  </si>
  <si>
    <t>Прочистка труб водоснабжения</t>
  </si>
  <si>
    <t>Прочистка труб ливневой канализации</t>
  </si>
  <si>
    <t>Регулировка теплоносителя</t>
  </si>
  <si>
    <t>Смена врезки /сборки с применением сварочных работ</t>
  </si>
  <si>
    <t>Снятие и установка  расходомеров в тепловых узлах</t>
  </si>
  <si>
    <t>Техническое обслуживание приборов учета тепловой энергии, 2021 г.</t>
  </si>
  <si>
    <t>раз</t>
  </si>
  <si>
    <t>стояк</t>
  </si>
  <si>
    <t>Устранение свищей сваркой (с заплаткой)</t>
  </si>
  <si>
    <t>свищ</t>
  </si>
  <si>
    <t>Частичная замена стояка КНС д. 110</t>
  </si>
  <si>
    <t>метр</t>
  </si>
  <si>
    <t>Частичная замена стояка отопления</t>
  </si>
  <si>
    <t>Частичная замена стояка хвс д 32</t>
  </si>
  <si>
    <t>1 кв.</t>
  </si>
  <si>
    <t>Чистка водоподогревателя Лазо, 63</t>
  </si>
  <si>
    <t>Чистка стояка ХВС</t>
  </si>
  <si>
    <t>Кв.</t>
  </si>
  <si>
    <t>отключение/включение насосов</t>
  </si>
  <si>
    <t>перепайка тройника</t>
  </si>
  <si>
    <t>ремонт полотенцесушителя п/п</t>
  </si>
  <si>
    <t>установка отопительного прибора (радиатор М-140)</t>
  </si>
  <si>
    <t>частичная замена стояка ХВС</t>
  </si>
  <si>
    <t>чистка врезки</t>
  </si>
  <si>
    <t>Содержание ДРС 1,2 кв. 2021 г. коэф.0,8;0,85;0,9;1</t>
  </si>
  <si>
    <t>Содержание ДРС 3,4 кв. 2021 г. коэф.0,8;0,85;0,9;1</t>
  </si>
  <si>
    <t>Прочистка вентиляции</t>
  </si>
  <si>
    <t>Завоз плодородной земли (чернозем) позаявочно</t>
  </si>
  <si>
    <t>кг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</si>
  <si>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</si>
  <si>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</si>
  <si>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Санитарная обрезка сухих вершин и веток деревьев с исп-ем автовышки</t>
  </si>
  <si>
    <t>Уборка придомовой территории 1,2 кв. 2021 г. К=0,6;0,8</t>
  </si>
  <si>
    <t>Уборка придомовой территории 3,4 кв. 2021 г. К=0,6;0,8</t>
  </si>
  <si>
    <t>Установка новогодних елок с изготовлением деревянной крестовины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</si>
</sst>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_-;\-* #,##0.00_-;_-* &quot;-&quot;??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1">
    <xf numFmtId="0" fontId="0" fillId="0" borderId="0" xfId="0"/>
    <xf numFmtId="2" fontId="4" fillId="3" borderId="2" xfId="1" applyNumberFormat="1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10" fillId="0" borderId="2" xfId="2" applyFont="1" applyFill="1" applyBorder="1" applyAlignment="1" applyProtection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2" fontId="11" fillId="0" borderId="2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43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 vertical="center" wrapText="1"/>
    </xf>
    <xf numFmtId="2" fontId="6" fillId="0" borderId="2" xfId="3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0" fillId="0" borderId="6" xfId="0" applyNumberFormat="1" applyFill="1" applyBorder="1"/>
    <xf numFmtId="164" fontId="0" fillId="0" borderId="6" xfId="0" applyNumberFormat="1" applyFill="1" applyBorder="1"/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4" fontId="12" fillId="3" borderId="2" xfId="2" applyNumberFormat="1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2"/>
  <sheetViews>
    <sheetView tabSelected="1" workbookViewId="0">
      <selection activeCell="H94" sqref="H94"/>
    </sheetView>
  </sheetViews>
  <sheetFormatPr defaultRowHeight="15" outlineLevelRow="2" x14ac:dyDescent="0.25"/>
  <cols>
    <col min="1" max="1" width="59.5703125" style="5" customWidth="1"/>
    <col min="2" max="2" width="15.5703125" style="4" customWidth="1"/>
    <col min="3" max="3" width="9.28515625" style="5" customWidth="1"/>
    <col min="4" max="4" width="14.42578125" style="6" customWidth="1"/>
    <col min="5" max="5" width="12.42578125" style="7" customWidth="1"/>
    <col min="6" max="16384" width="9.140625" style="7"/>
  </cols>
  <sheetData>
    <row r="1" spans="1:4" ht="37.5" customHeight="1" x14ac:dyDescent="0.25">
      <c r="A1" s="35" t="s">
        <v>5</v>
      </c>
      <c r="B1" s="35"/>
      <c r="C1" s="35"/>
      <c r="D1" s="35"/>
    </row>
    <row r="2" spans="1:4" ht="17.25" customHeight="1" x14ac:dyDescent="0.25">
      <c r="A2" s="10" t="s">
        <v>27</v>
      </c>
      <c r="B2" s="37" t="s">
        <v>48</v>
      </c>
      <c r="C2" s="37"/>
      <c r="D2" s="37"/>
    </row>
    <row r="3" spans="1:4" ht="57" x14ac:dyDescent="0.25">
      <c r="A3" s="8" t="s">
        <v>2</v>
      </c>
      <c r="B3" s="1" t="s">
        <v>25</v>
      </c>
      <c r="C3" s="2" t="s">
        <v>0</v>
      </c>
      <c r="D3" s="3" t="s">
        <v>1</v>
      </c>
    </row>
    <row r="4" spans="1:4" x14ac:dyDescent="0.25">
      <c r="A4" s="8" t="s">
        <v>47</v>
      </c>
      <c r="B4" s="34">
        <v>-523155.59</v>
      </c>
      <c r="C4" s="9" t="s">
        <v>24</v>
      </c>
      <c r="D4" s="7"/>
    </row>
    <row r="5" spans="1:4" x14ac:dyDescent="0.25">
      <c r="A5" s="38" t="s">
        <v>26</v>
      </c>
      <c r="B5" s="39"/>
      <c r="C5" s="39"/>
      <c r="D5" s="40"/>
    </row>
    <row r="6" spans="1:4" ht="28.5" x14ac:dyDescent="0.25">
      <c r="A6" s="8" t="s">
        <v>49</v>
      </c>
      <c r="B6" s="1">
        <v>978021.84</v>
      </c>
      <c r="C6" s="9" t="s">
        <v>24</v>
      </c>
      <c r="D6" s="3"/>
    </row>
    <row r="7" spans="1:4" x14ac:dyDescent="0.25">
      <c r="A7" s="8" t="s">
        <v>50</v>
      </c>
      <c r="B7" s="1">
        <v>1192966.94</v>
      </c>
      <c r="C7" s="9" t="s">
        <v>24</v>
      </c>
      <c r="D7" s="3"/>
    </row>
    <row r="8" spans="1:4" x14ac:dyDescent="0.25">
      <c r="A8" s="8" t="s">
        <v>51</v>
      </c>
      <c r="B8" s="1">
        <f>B7-B6</f>
        <v>214945.09999999998</v>
      </c>
      <c r="C8" s="9" t="s">
        <v>24</v>
      </c>
      <c r="D8" s="3"/>
    </row>
    <row r="9" spans="1:4" x14ac:dyDescent="0.25">
      <c r="A9" s="8" t="s">
        <v>6</v>
      </c>
      <c r="B9" s="1">
        <f>B10</f>
        <v>13543.68</v>
      </c>
      <c r="C9" s="9" t="s">
        <v>24</v>
      </c>
      <c r="D9" s="3"/>
    </row>
    <row r="10" spans="1:4" s="14" customFormat="1" x14ac:dyDescent="0.25">
      <c r="A10" s="11" t="s">
        <v>7</v>
      </c>
      <c r="B10" s="15">
        <f>600*12+528.64*12</f>
        <v>13543.68</v>
      </c>
      <c r="C10" s="12" t="s">
        <v>24</v>
      </c>
      <c r="D10" s="13"/>
    </row>
    <row r="11" spans="1:4" s="14" customFormat="1" x14ac:dyDescent="0.25">
      <c r="A11" s="16" t="s">
        <v>52</v>
      </c>
      <c r="B11" s="17">
        <f>B6+B9-B10</f>
        <v>978021.84</v>
      </c>
      <c r="C11" s="12" t="s">
        <v>24</v>
      </c>
      <c r="D11" s="18"/>
    </row>
    <row r="12" spans="1:4" s="14" customFormat="1" x14ac:dyDescent="0.25">
      <c r="A12" s="36" t="s">
        <v>8</v>
      </c>
      <c r="B12" s="36"/>
      <c r="C12" s="36"/>
      <c r="D12" s="36"/>
    </row>
    <row r="13" spans="1:4" s="14" customFormat="1" ht="29.25" thickBot="1" x14ac:dyDescent="0.3">
      <c r="A13" s="16" t="s">
        <v>9</v>
      </c>
      <c r="B13" s="17">
        <f>SUM(B14:B15)</f>
        <v>172228.14</v>
      </c>
      <c r="C13" s="19"/>
      <c r="D13" s="18"/>
    </row>
    <row r="14" spans="1:4" s="29" customFormat="1" ht="15.75" thickBot="1" x14ac:dyDescent="0.3">
      <c r="A14" s="30" t="s">
        <v>56</v>
      </c>
      <c r="B14" s="31">
        <v>83578.320000000007</v>
      </c>
      <c r="C14" s="30" t="s">
        <v>28</v>
      </c>
      <c r="D14" s="31">
        <v>20286</v>
      </c>
    </row>
    <row r="15" spans="1:4" s="29" customFormat="1" ht="15.75" thickBot="1" x14ac:dyDescent="0.3">
      <c r="A15" s="30" t="s">
        <v>57</v>
      </c>
      <c r="B15" s="31">
        <v>88649.82</v>
      </c>
      <c r="C15" s="30" t="s">
        <v>28</v>
      </c>
      <c r="D15" s="31">
        <v>20286</v>
      </c>
    </row>
    <row r="16" spans="1:4" s="14" customFormat="1" ht="29.25" thickBot="1" x14ac:dyDescent="0.3">
      <c r="A16" s="16" t="s">
        <v>10</v>
      </c>
      <c r="B16" s="17">
        <f>SUM(B17:B18)</f>
        <v>79622.52</v>
      </c>
      <c r="C16" s="19"/>
      <c r="D16" s="18"/>
    </row>
    <row r="17" spans="1:4" s="29" customFormat="1" ht="15.75" thickBot="1" x14ac:dyDescent="0.3">
      <c r="A17" s="30" t="s">
        <v>58</v>
      </c>
      <c r="B17" s="31">
        <v>38543.4</v>
      </c>
      <c r="C17" s="30" t="s">
        <v>28</v>
      </c>
      <c r="D17" s="31">
        <v>20286</v>
      </c>
    </row>
    <row r="18" spans="1:4" s="29" customFormat="1" ht="15.75" thickBot="1" x14ac:dyDescent="0.3">
      <c r="A18" s="30" t="s">
        <v>59</v>
      </c>
      <c r="B18" s="31">
        <v>41079.120000000003</v>
      </c>
      <c r="C18" s="30" t="s">
        <v>28</v>
      </c>
      <c r="D18" s="31">
        <v>20286</v>
      </c>
    </row>
    <row r="19" spans="1:4" s="14" customFormat="1" ht="28.5" x14ac:dyDescent="0.25">
      <c r="A19" s="16" t="s">
        <v>11</v>
      </c>
      <c r="B19" s="17">
        <v>0</v>
      </c>
      <c r="C19" s="21"/>
      <c r="D19" s="18"/>
    </row>
    <row r="20" spans="1:4" s="14" customFormat="1" ht="43.5" thickBot="1" x14ac:dyDescent="0.3">
      <c r="A20" s="16" t="s">
        <v>12</v>
      </c>
      <c r="B20" s="17">
        <f>SUM(B21:B26)</f>
        <v>23734.620000000003</v>
      </c>
      <c r="C20" s="19"/>
      <c r="D20" s="18"/>
    </row>
    <row r="21" spans="1:4" s="29" customFormat="1" ht="15.75" thickBot="1" x14ac:dyDescent="0.3">
      <c r="A21" s="30" t="s">
        <v>60</v>
      </c>
      <c r="B21" s="31">
        <v>2028.6</v>
      </c>
      <c r="C21" s="30" t="s">
        <v>28</v>
      </c>
      <c r="D21" s="31">
        <v>20286</v>
      </c>
    </row>
    <row r="22" spans="1:4" s="29" customFormat="1" ht="15.75" thickBot="1" x14ac:dyDescent="0.3">
      <c r="A22" s="30" t="s">
        <v>61</v>
      </c>
      <c r="B22" s="31">
        <v>2028.6</v>
      </c>
      <c r="C22" s="30" t="s">
        <v>28</v>
      </c>
      <c r="D22" s="31">
        <v>20286</v>
      </c>
    </row>
    <row r="23" spans="1:4" s="29" customFormat="1" ht="15.75" thickBot="1" x14ac:dyDescent="0.3">
      <c r="A23" s="30" t="s">
        <v>62</v>
      </c>
      <c r="B23" s="31">
        <v>1825.74</v>
      </c>
      <c r="C23" s="30" t="s">
        <v>28</v>
      </c>
      <c r="D23" s="31">
        <v>20286</v>
      </c>
    </row>
    <row r="24" spans="1:4" s="29" customFormat="1" ht="15.75" thickBot="1" x14ac:dyDescent="0.3">
      <c r="A24" s="30" t="s">
        <v>63</v>
      </c>
      <c r="B24" s="31">
        <v>1825.74</v>
      </c>
      <c r="C24" s="30" t="s">
        <v>28</v>
      </c>
      <c r="D24" s="31">
        <v>20286</v>
      </c>
    </row>
    <row r="25" spans="1:4" s="29" customFormat="1" ht="15.75" thickBot="1" x14ac:dyDescent="0.3">
      <c r="A25" s="30" t="s">
        <v>64</v>
      </c>
      <c r="B25" s="31">
        <v>7708.68</v>
      </c>
      <c r="C25" s="30" t="s">
        <v>28</v>
      </c>
      <c r="D25" s="31">
        <v>20286</v>
      </c>
    </row>
    <row r="26" spans="1:4" s="29" customFormat="1" ht="15.75" thickBot="1" x14ac:dyDescent="0.3">
      <c r="A26" s="30" t="s">
        <v>65</v>
      </c>
      <c r="B26" s="31">
        <v>8317.26</v>
      </c>
      <c r="C26" s="30" t="s">
        <v>28</v>
      </c>
      <c r="D26" s="31">
        <v>20286</v>
      </c>
    </row>
    <row r="27" spans="1:4" s="14" customFormat="1" ht="43.5" outlineLevel="1" thickBot="1" x14ac:dyDescent="0.3">
      <c r="A27" s="16" t="s">
        <v>13</v>
      </c>
      <c r="B27" s="17">
        <f>SUM(B28:B42)</f>
        <v>317345.51</v>
      </c>
      <c r="C27" s="22"/>
      <c r="D27" s="22"/>
    </row>
    <row r="28" spans="1:4" s="29" customFormat="1" ht="15.75" thickBot="1" x14ac:dyDescent="0.3">
      <c r="A28" s="30" t="s">
        <v>79</v>
      </c>
      <c r="B28" s="31">
        <v>2224.23</v>
      </c>
      <c r="C28" s="30" t="s">
        <v>80</v>
      </c>
      <c r="D28" s="31">
        <v>3</v>
      </c>
    </row>
    <row r="29" spans="1:4" s="29" customFormat="1" ht="15.75" thickBot="1" x14ac:dyDescent="0.3">
      <c r="A29" s="30" t="s">
        <v>66</v>
      </c>
      <c r="B29" s="31">
        <v>947.8</v>
      </c>
      <c r="C29" s="30" t="s">
        <v>28</v>
      </c>
      <c r="D29" s="31">
        <v>2</v>
      </c>
    </row>
    <row r="30" spans="1:4" s="29" customFormat="1" ht="15.75" thickBot="1" x14ac:dyDescent="0.3">
      <c r="A30" s="30" t="s">
        <v>67</v>
      </c>
      <c r="B30" s="31">
        <v>1390.32</v>
      </c>
      <c r="C30" s="30" t="s">
        <v>28</v>
      </c>
      <c r="D30" s="31">
        <v>2</v>
      </c>
    </row>
    <row r="31" spans="1:4" s="29" customFormat="1" ht="15.75" thickBot="1" x14ac:dyDescent="0.3">
      <c r="A31" s="30" t="s">
        <v>36</v>
      </c>
      <c r="B31" s="31">
        <v>736.2</v>
      </c>
      <c r="C31" s="30" t="s">
        <v>35</v>
      </c>
      <c r="D31" s="31">
        <v>5</v>
      </c>
    </row>
    <row r="32" spans="1:4" s="29" customFormat="1" ht="15.75" thickBot="1" x14ac:dyDescent="0.3">
      <c r="A32" s="30" t="s">
        <v>68</v>
      </c>
      <c r="B32" s="31">
        <v>293370</v>
      </c>
      <c r="C32" s="30" t="s">
        <v>37</v>
      </c>
      <c r="D32" s="31">
        <v>1</v>
      </c>
    </row>
    <row r="33" spans="1:4" s="29" customFormat="1" ht="15.75" thickBot="1" x14ac:dyDescent="0.3">
      <c r="A33" s="30" t="s">
        <v>69</v>
      </c>
      <c r="B33" s="31">
        <v>385.59</v>
      </c>
      <c r="C33" s="30" t="s">
        <v>35</v>
      </c>
      <c r="D33" s="31">
        <v>1</v>
      </c>
    </row>
    <row r="34" spans="1:4" s="29" customFormat="1" ht="15.75" thickBot="1" x14ac:dyDescent="0.3">
      <c r="A34" s="30" t="s">
        <v>70</v>
      </c>
      <c r="B34" s="31">
        <v>262.72000000000003</v>
      </c>
      <c r="C34" s="30" t="s">
        <v>37</v>
      </c>
      <c r="D34" s="31">
        <v>1</v>
      </c>
    </row>
    <row r="35" spans="1:4" s="29" customFormat="1" ht="15.75" thickBot="1" x14ac:dyDescent="0.3">
      <c r="A35" s="30" t="s">
        <v>42</v>
      </c>
      <c r="B35" s="31">
        <v>392.4</v>
      </c>
      <c r="C35" s="30" t="s">
        <v>35</v>
      </c>
      <c r="D35" s="31">
        <v>2</v>
      </c>
    </row>
    <row r="36" spans="1:4" s="29" customFormat="1" ht="15.75" thickBot="1" x14ac:dyDescent="0.3">
      <c r="A36" s="30" t="s">
        <v>71</v>
      </c>
      <c r="B36" s="31">
        <v>6343.6</v>
      </c>
      <c r="C36" s="30" t="s">
        <v>28</v>
      </c>
      <c r="D36" s="31">
        <v>3.6</v>
      </c>
    </row>
    <row r="37" spans="1:4" s="29" customFormat="1" ht="15.75" thickBot="1" x14ac:dyDescent="0.3">
      <c r="A37" s="30" t="s">
        <v>72</v>
      </c>
      <c r="B37" s="31">
        <v>4071.13</v>
      </c>
      <c r="C37" s="30" t="s">
        <v>28</v>
      </c>
      <c r="D37" s="31">
        <v>1</v>
      </c>
    </row>
    <row r="38" spans="1:4" s="29" customFormat="1" ht="15.75" thickBot="1" x14ac:dyDescent="0.3">
      <c r="A38" s="30" t="s">
        <v>73</v>
      </c>
      <c r="B38" s="31">
        <v>2313.5700000000002</v>
      </c>
      <c r="C38" s="30" t="s">
        <v>35</v>
      </c>
      <c r="D38" s="31">
        <v>7</v>
      </c>
    </row>
    <row r="39" spans="1:4" s="29" customFormat="1" ht="15.75" thickBot="1" x14ac:dyDescent="0.3">
      <c r="A39" s="30" t="s">
        <v>74</v>
      </c>
      <c r="B39" s="31">
        <v>255.27</v>
      </c>
      <c r="C39" s="30" t="s">
        <v>75</v>
      </c>
      <c r="D39" s="31">
        <v>1</v>
      </c>
    </row>
    <row r="40" spans="1:4" s="29" customFormat="1" ht="15.75" thickBot="1" x14ac:dyDescent="0.3">
      <c r="A40" s="30" t="s">
        <v>76</v>
      </c>
      <c r="B40" s="31">
        <v>2238.6799999999998</v>
      </c>
      <c r="C40" s="30" t="s">
        <v>35</v>
      </c>
      <c r="D40" s="31">
        <v>4</v>
      </c>
    </row>
    <row r="41" spans="1:4" s="29" customFormat="1" ht="15.75" thickBot="1" x14ac:dyDescent="0.3">
      <c r="A41" s="30" t="s">
        <v>77</v>
      </c>
      <c r="B41" s="31">
        <v>196.2</v>
      </c>
      <c r="C41" s="30" t="s">
        <v>35</v>
      </c>
      <c r="D41" s="31">
        <v>1</v>
      </c>
    </row>
    <row r="42" spans="1:4" s="29" customFormat="1" ht="15.75" thickBot="1" x14ac:dyDescent="0.3">
      <c r="A42" s="30" t="s">
        <v>78</v>
      </c>
      <c r="B42" s="31">
        <v>2217.8000000000002</v>
      </c>
      <c r="C42" s="30" t="s">
        <v>35</v>
      </c>
      <c r="D42" s="31">
        <v>2</v>
      </c>
    </row>
    <row r="43" spans="1:4" s="20" customFormat="1" ht="57.75" outlineLevel="2" thickBot="1" x14ac:dyDescent="0.3">
      <c r="A43" s="16" t="s">
        <v>14</v>
      </c>
      <c r="B43" s="24">
        <f>SUM(B44:B77)</f>
        <v>151373.26999999999</v>
      </c>
      <c r="C43" s="23"/>
      <c r="D43" s="23"/>
    </row>
    <row r="44" spans="1:4" s="29" customFormat="1" ht="15.75" thickBot="1" x14ac:dyDescent="0.3">
      <c r="A44" s="30" t="s">
        <v>33</v>
      </c>
      <c r="B44" s="31">
        <v>567.15</v>
      </c>
      <c r="C44" s="30" t="s">
        <v>34</v>
      </c>
      <c r="D44" s="31">
        <v>1</v>
      </c>
    </row>
    <row r="45" spans="1:4" s="29" customFormat="1" ht="15.75" thickBot="1" x14ac:dyDescent="0.3">
      <c r="A45" s="30" t="s">
        <v>81</v>
      </c>
      <c r="B45" s="31">
        <v>1153.74</v>
      </c>
      <c r="C45" s="30" t="s">
        <v>29</v>
      </c>
      <c r="D45" s="31">
        <v>2</v>
      </c>
    </row>
    <row r="46" spans="1:4" s="29" customFormat="1" ht="15.75" thickBot="1" x14ac:dyDescent="0.3">
      <c r="A46" s="30" t="s">
        <v>82</v>
      </c>
      <c r="B46" s="31">
        <v>2220.4899999999998</v>
      </c>
      <c r="C46" s="30" t="s">
        <v>35</v>
      </c>
      <c r="D46" s="31">
        <v>1</v>
      </c>
    </row>
    <row r="47" spans="1:4" s="29" customFormat="1" ht="15.75" thickBot="1" x14ac:dyDescent="0.3">
      <c r="A47" s="30" t="s">
        <v>83</v>
      </c>
      <c r="B47" s="31">
        <v>739.3</v>
      </c>
      <c r="C47" s="30" t="s">
        <v>35</v>
      </c>
      <c r="D47" s="31">
        <v>1</v>
      </c>
    </row>
    <row r="48" spans="1:4" s="29" customFormat="1" ht="15.75" thickBot="1" x14ac:dyDescent="0.3">
      <c r="A48" s="30" t="s">
        <v>84</v>
      </c>
      <c r="B48" s="31">
        <v>1117</v>
      </c>
      <c r="C48" s="30" t="s">
        <v>35</v>
      </c>
      <c r="D48" s="31">
        <v>1</v>
      </c>
    </row>
    <row r="49" spans="1:4" s="29" customFormat="1" ht="15.75" thickBot="1" x14ac:dyDescent="0.3">
      <c r="A49" s="30" t="s">
        <v>85</v>
      </c>
      <c r="B49" s="31">
        <v>2585.1999999999998</v>
      </c>
      <c r="C49" s="30" t="s">
        <v>31</v>
      </c>
      <c r="D49" s="31">
        <v>20</v>
      </c>
    </row>
    <row r="50" spans="1:4" s="29" customFormat="1" ht="15.75" thickBot="1" x14ac:dyDescent="0.3">
      <c r="A50" s="30" t="s">
        <v>40</v>
      </c>
      <c r="B50" s="31">
        <v>2530.44</v>
      </c>
      <c r="C50" s="30" t="s">
        <v>37</v>
      </c>
      <c r="D50" s="31">
        <v>3</v>
      </c>
    </row>
    <row r="51" spans="1:4" s="29" customFormat="1" ht="15.75" thickBot="1" x14ac:dyDescent="0.3">
      <c r="A51" s="30" t="s">
        <v>41</v>
      </c>
      <c r="B51" s="31">
        <v>2812.92</v>
      </c>
      <c r="C51" s="30" t="s">
        <v>35</v>
      </c>
      <c r="D51" s="31">
        <v>6</v>
      </c>
    </row>
    <row r="52" spans="1:4" s="29" customFormat="1" ht="15.75" thickBot="1" x14ac:dyDescent="0.3">
      <c r="A52" s="30" t="s">
        <v>43</v>
      </c>
      <c r="B52" s="31">
        <v>1153.74</v>
      </c>
      <c r="C52" s="30" t="s">
        <v>31</v>
      </c>
      <c r="D52" s="31">
        <v>2</v>
      </c>
    </row>
    <row r="53" spans="1:4" s="29" customFormat="1" ht="15.75" thickBot="1" x14ac:dyDescent="0.3">
      <c r="A53" s="30" t="s">
        <v>30</v>
      </c>
      <c r="B53" s="31">
        <v>5016.96</v>
      </c>
      <c r="C53" s="30" t="s">
        <v>31</v>
      </c>
      <c r="D53" s="31">
        <v>36</v>
      </c>
    </row>
    <row r="54" spans="1:4" s="29" customFormat="1" ht="15.75" thickBot="1" x14ac:dyDescent="0.3">
      <c r="A54" s="30" t="s">
        <v>30</v>
      </c>
      <c r="B54" s="31">
        <v>6608.5</v>
      </c>
      <c r="C54" s="30" t="s">
        <v>31</v>
      </c>
      <c r="D54" s="31">
        <v>10</v>
      </c>
    </row>
    <row r="55" spans="1:4" s="29" customFormat="1" ht="15.75" thickBot="1" x14ac:dyDescent="0.3">
      <c r="A55" s="30" t="s">
        <v>86</v>
      </c>
      <c r="B55" s="31">
        <v>10141.450000000001</v>
      </c>
      <c r="C55" s="30" t="s">
        <v>37</v>
      </c>
      <c r="D55" s="31">
        <v>1</v>
      </c>
    </row>
    <row r="56" spans="1:4" s="29" customFormat="1" ht="15.75" thickBot="1" x14ac:dyDescent="0.3">
      <c r="A56" s="30" t="s">
        <v>87</v>
      </c>
      <c r="B56" s="31">
        <v>172.59</v>
      </c>
      <c r="C56" s="30" t="s">
        <v>31</v>
      </c>
      <c r="D56" s="31">
        <v>1</v>
      </c>
    </row>
    <row r="57" spans="1:4" s="29" customFormat="1" ht="15.75" thickBot="1" x14ac:dyDescent="0.3">
      <c r="A57" s="30" t="s">
        <v>88</v>
      </c>
      <c r="B57" s="31">
        <v>1432.56</v>
      </c>
      <c r="C57" s="30" t="s">
        <v>31</v>
      </c>
      <c r="D57" s="31">
        <v>3</v>
      </c>
    </row>
    <row r="58" spans="1:4" s="29" customFormat="1" ht="15.75" thickBot="1" x14ac:dyDescent="0.3">
      <c r="A58" s="30" t="s">
        <v>89</v>
      </c>
      <c r="B58" s="31">
        <v>1694.32</v>
      </c>
      <c r="C58" s="30" t="s">
        <v>35</v>
      </c>
      <c r="D58" s="31">
        <v>2</v>
      </c>
    </row>
    <row r="59" spans="1:4" s="29" customFormat="1" ht="15.75" thickBot="1" x14ac:dyDescent="0.3">
      <c r="A59" s="30" t="s">
        <v>44</v>
      </c>
      <c r="B59" s="31">
        <v>435.01</v>
      </c>
      <c r="C59" s="30" t="s">
        <v>35</v>
      </c>
      <c r="D59" s="31">
        <v>1</v>
      </c>
    </row>
    <row r="60" spans="1:4" s="29" customFormat="1" ht="15.75" thickBot="1" x14ac:dyDescent="0.3">
      <c r="A60" s="30" t="s">
        <v>45</v>
      </c>
      <c r="B60" s="31">
        <v>32641.5</v>
      </c>
      <c r="C60" s="30" t="s">
        <v>29</v>
      </c>
      <c r="D60" s="31">
        <v>47</v>
      </c>
    </row>
    <row r="61" spans="1:4" s="29" customFormat="1" ht="15.75" thickBot="1" x14ac:dyDescent="0.3">
      <c r="A61" s="30" t="s">
        <v>90</v>
      </c>
      <c r="B61" s="31">
        <v>3100.3</v>
      </c>
      <c r="C61" s="30" t="s">
        <v>35</v>
      </c>
      <c r="D61" s="31">
        <v>2</v>
      </c>
    </row>
    <row r="62" spans="1:4" s="29" customFormat="1" ht="15.75" thickBot="1" x14ac:dyDescent="0.3">
      <c r="A62" s="30" t="s">
        <v>91</v>
      </c>
      <c r="B62" s="31">
        <v>1088.4000000000001</v>
      </c>
      <c r="C62" s="30" t="s">
        <v>37</v>
      </c>
      <c r="D62" s="31">
        <v>1</v>
      </c>
    </row>
    <row r="63" spans="1:4" s="29" customFormat="1" ht="15.75" thickBot="1" x14ac:dyDescent="0.3">
      <c r="A63" s="30" t="s">
        <v>92</v>
      </c>
      <c r="B63" s="31">
        <v>16421.04</v>
      </c>
      <c r="C63" s="30" t="s">
        <v>93</v>
      </c>
      <c r="D63" s="31">
        <v>12</v>
      </c>
    </row>
    <row r="64" spans="1:4" s="29" customFormat="1" ht="15.75" thickBot="1" x14ac:dyDescent="0.3">
      <c r="A64" s="30" t="s">
        <v>38</v>
      </c>
      <c r="B64" s="31">
        <v>977.56</v>
      </c>
      <c r="C64" s="30" t="s">
        <v>94</v>
      </c>
      <c r="D64" s="31">
        <v>1</v>
      </c>
    </row>
    <row r="65" spans="1:4" s="29" customFormat="1" ht="15.75" thickBot="1" x14ac:dyDescent="0.3">
      <c r="A65" s="30" t="s">
        <v>95</v>
      </c>
      <c r="B65" s="31">
        <v>2132.12</v>
      </c>
      <c r="C65" s="30" t="s">
        <v>96</v>
      </c>
      <c r="D65" s="31">
        <v>2</v>
      </c>
    </row>
    <row r="66" spans="1:4" s="29" customFormat="1" ht="15.75" thickBot="1" x14ac:dyDescent="0.3">
      <c r="A66" s="30" t="s">
        <v>32</v>
      </c>
      <c r="B66" s="31">
        <v>427.22</v>
      </c>
      <c r="C66" s="30" t="s">
        <v>35</v>
      </c>
      <c r="D66" s="31">
        <v>1</v>
      </c>
    </row>
    <row r="67" spans="1:4" s="29" customFormat="1" ht="15.75" thickBot="1" x14ac:dyDescent="0.3">
      <c r="A67" s="30" t="s">
        <v>97</v>
      </c>
      <c r="B67" s="31">
        <v>22553.279999999999</v>
      </c>
      <c r="C67" s="30" t="s">
        <v>98</v>
      </c>
      <c r="D67" s="31">
        <v>16</v>
      </c>
    </row>
    <row r="68" spans="1:4" s="29" customFormat="1" ht="15.75" thickBot="1" x14ac:dyDescent="0.3">
      <c r="A68" s="30" t="s">
        <v>99</v>
      </c>
      <c r="B68" s="31">
        <v>4881.24</v>
      </c>
      <c r="C68" s="30" t="s">
        <v>31</v>
      </c>
      <c r="D68" s="31">
        <v>3</v>
      </c>
    </row>
    <row r="69" spans="1:4" s="29" customFormat="1" ht="15.75" thickBot="1" x14ac:dyDescent="0.3">
      <c r="A69" s="30" t="s">
        <v>100</v>
      </c>
      <c r="B69" s="31">
        <v>1953.93</v>
      </c>
      <c r="C69" s="30" t="s">
        <v>101</v>
      </c>
      <c r="D69" s="31">
        <v>1</v>
      </c>
    </row>
    <row r="70" spans="1:4" s="29" customFormat="1" ht="15.75" thickBot="1" x14ac:dyDescent="0.3">
      <c r="A70" s="30" t="s">
        <v>102</v>
      </c>
      <c r="B70" s="31">
        <v>8098.05</v>
      </c>
      <c r="C70" s="30" t="s">
        <v>35</v>
      </c>
      <c r="D70" s="31">
        <v>1</v>
      </c>
    </row>
    <row r="71" spans="1:4" s="29" customFormat="1" ht="15.75" thickBot="1" x14ac:dyDescent="0.3">
      <c r="A71" s="30" t="s">
        <v>103</v>
      </c>
      <c r="B71" s="31">
        <v>1104.68</v>
      </c>
      <c r="C71" s="30" t="s">
        <v>104</v>
      </c>
      <c r="D71" s="31">
        <v>1</v>
      </c>
    </row>
    <row r="72" spans="1:4" s="29" customFormat="1" ht="15.75" thickBot="1" x14ac:dyDescent="0.3">
      <c r="A72" s="30" t="s">
        <v>105</v>
      </c>
      <c r="B72" s="31">
        <v>295.87</v>
      </c>
      <c r="C72" s="30" t="s">
        <v>37</v>
      </c>
      <c r="D72" s="31">
        <v>1</v>
      </c>
    </row>
    <row r="73" spans="1:4" s="29" customFormat="1" ht="15.75" thickBot="1" x14ac:dyDescent="0.3">
      <c r="A73" s="30" t="s">
        <v>106</v>
      </c>
      <c r="B73" s="31">
        <v>460.55</v>
      </c>
      <c r="C73" s="30" t="s">
        <v>35</v>
      </c>
      <c r="D73" s="31">
        <v>1</v>
      </c>
    </row>
    <row r="74" spans="1:4" s="29" customFormat="1" ht="15.75" thickBot="1" x14ac:dyDescent="0.3">
      <c r="A74" s="30" t="s">
        <v>107</v>
      </c>
      <c r="B74" s="31">
        <v>854.92</v>
      </c>
      <c r="C74" s="30" t="s">
        <v>35</v>
      </c>
      <c r="D74" s="31">
        <v>1</v>
      </c>
    </row>
    <row r="75" spans="1:4" s="29" customFormat="1" ht="15.75" thickBot="1" x14ac:dyDescent="0.3">
      <c r="A75" s="30" t="s">
        <v>108</v>
      </c>
      <c r="B75" s="31">
        <v>11708.1</v>
      </c>
      <c r="C75" s="30" t="s">
        <v>35</v>
      </c>
      <c r="D75" s="31">
        <v>2</v>
      </c>
    </row>
    <row r="76" spans="1:4" s="29" customFormat="1" ht="15.75" thickBot="1" x14ac:dyDescent="0.3">
      <c r="A76" s="30" t="s">
        <v>109</v>
      </c>
      <c r="B76" s="31">
        <v>1913.72</v>
      </c>
      <c r="C76" s="30" t="s">
        <v>31</v>
      </c>
      <c r="D76" s="31">
        <v>4</v>
      </c>
    </row>
    <row r="77" spans="1:4" s="29" customFormat="1" ht="15.75" thickBot="1" x14ac:dyDescent="0.3">
      <c r="A77" s="30" t="s">
        <v>110</v>
      </c>
      <c r="B77" s="31">
        <v>379.42</v>
      </c>
      <c r="C77" s="30" t="s">
        <v>35</v>
      </c>
      <c r="D77" s="31">
        <v>1</v>
      </c>
    </row>
    <row r="78" spans="1:4" s="20" customFormat="1" ht="28.5" outlineLevel="2" x14ac:dyDescent="0.25">
      <c r="A78" s="16" t="s">
        <v>15</v>
      </c>
      <c r="B78" s="25">
        <v>0</v>
      </c>
      <c r="C78" s="23"/>
      <c r="D78" s="23"/>
    </row>
    <row r="79" spans="1:4" s="14" customFormat="1" ht="28.5" x14ac:dyDescent="0.25">
      <c r="A79" s="16" t="s">
        <v>16</v>
      </c>
      <c r="B79" s="17">
        <v>0</v>
      </c>
      <c r="C79" s="19"/>
      <c r="D79" s="18"/>
    </row>
    <row r="80" spans="1:4" s="14" customFormat="1" ht="28.5" x14ac:dyDescent="0.25">
      <c r="A80" s="16" t="s">
        <v>17</v>
      </c>
      <c r="B80" s="17">
        <v>0</v>
      </c>
      <c r="C80" s="19"/>
      <c r="D80" s="18"/>
    </row>
    <row r="81" spans="1:4" s="14" customFormat="1" ht="29.25" thickBot="1" x14ac:dyDescent="0.3">
      <c r="A81" s="16" t="s">
        <v>18</v>
      </c>
      <c r="B81" s="17">
        <f>B82</f>
        <v>6252.84</v>
      </c>
      <c r="C81" s="19"/>
      <c r="D81" s="18"/>
    </row>
    <row r="82" spans="1:4" s="29" customFormat="1" ht="15.75" thickBot="1" x14ac:dyDescent="0.3">
      <c r="A82" s="30" t="s">
        <v>113</v>
      </c>
      <c r="B82" s="31">
        <v>6252.84</v>
      </c>
      <c r="C82" s="30" t="s">
        <v>31</v>
      </c>
      <c r="D82" s="31">
        <v>12</v>
      </c>
    </row>
    <row r="83" spans="1:4" s="14" customFormat="1" ht="28.5" x14ac:dyDescent="0.25">
      <c r="A83" s="16" t="s">
        <v>19</v>
      </c>
      <c r="B83" s="17">
        <v>0</v>
      </c>
      <c r="C83" s="19"/>
      <c r="D83" s="18"/>
    </row>
    <row r="84" spans="1:4" s="14" customFormat="1" ht="29.25" thickBot="1" x14ac:dyDescent="0.3">
      <c r="A84" s="16" t="s">
        <v>20</v>
      </c>
      <c r="B84" s="17">
        <f>SUM(B85:B86)</f>
        <v>39922.850000000006</v>
      </c>
      <c r="C84" s="19"/>
      <c r="D84" s="18"/>
    </row>
    <row r="85" spans="1:4" s="29" customFormat="1" ht="15.75" thickBot="1" x14ac:dyDescent="0.3">
      <c r="A85" s="30" t="s">
        <v>111</v>
      </c>
      <c r="B85" s="31">
        <v>19474.560000000001</v>
      </c>
      <c r="C85" s="30" t="s">
        <v>28</v>
      </c>
      <c r="D85" s="31">
        <v>20286</v>
      </c>
    </row>
    <row r="86" spans="1:4" s="29" customFormat="1" ht="15.75" thickBot="1" x14ac:dyDescent="0.3">
      <c r="A86" s="30" t="s">
        <v>112</v>
      </c>
      <c r="B86" s="31">
        <v>20448.29</v>
      </c>
      <c r="C86" s="30" t="s">
        <v>28</v>
      </c>
      <c r="D86" s="31">
        <v>20286</v>
      </c>
    </row>
    <row r="87" spans="1:4" s="14" customFormat="1" ht="42.75" x14ac:dyDescent="0.25">
      <c r="A87" s="16" t="s">
        <v>21</v>
      </c>
      <c r="B87" s="17">
        <v>0</v>
      </c>
      <c r="C87" s="19"/>
      <c r="D87" s="18"/>
    </row>
    <row r="88" spans="1:4" s="14" customFormat="1" ht="57.75" thickBot="1" x14ac:dyDescent="0.3">
      <c r="A88" s="16" t="s">
        <v>22</v>
      </c>
      <c r="B88" s="17">
        <f>SUM(B89:B95)</f>
        <v>131574.18</v>
      </c>
      <c r="C88" s="19"/>
      <c r="D88" s="18"/>
    </row>
    <row r="89" spans="1:4" s="29" customFormat="1" ht="15.75" thickBot="1" x14ac:dyDescent="0.3">
      <c r="A89" s="30" t="s">
        <v>114</v>
      </c>
      <c r="B89" s="31">
        <v>4817.3999999999996</v>
      </c>
      <c r="C89" s="30" t="s">
        <v>115</v>
      </c>
      <c r="D89" s="31">
        <v>620</v>
      </c>
    </row>
    <row r="90" spans="1:4" s="29" customFormat="1" ht="15.75" thickBot="1" x14ac:dyDescent="0.3">
      <c r="A90" s="30" t="s">
        <v>116</v>
      </c>
      <c r="B90" s="31">
        <v>344.86</v>
      </c>
      <c r="C90" s="30" t="s">
        <v>28</v>
      </c>
      <c r="D90" s="31">
        <v>20286</v>
      </c>
    </row>
    <row r="91" spans="1:4" s="29" customFormat="1" ht="15.75" thickBot="1" x14ac:dyDescent="0.3">
      <c r="A91" s="30" t="s">
        <v>117</v>
      </c>
      <c r="B91" s="31">
        <v>344.86</v>
      </c>
      <c r="C91" s="30" t="s">
        <v>28</v>
      </c>
      <c r="D91" s="31">
        <v>20286</v>
      </c>
    </row>
    <row r="92" spans="1:4" s="29" customFormat="1" ht="15.75" thickBot="1" x14ac:dyDescent="0.3">
      <c r="A92" s="30" t="s">
        <v>118</v>
      </c>
      <c r="B92" s="31">
        <v>8526.5499999999993</v>
      </c>
      <c r="C92" s="30" t="s">
        <v>35</v>
      </c>
      <c r="D92" s="31">
        <v>5</v>
      </c>
    </row>
    <row r="93" spans="1:4" s="29" customFormat="1" ht="15.75" thickBot="1" x14ac:dyDescent="0.3">
      <c r="A93" s="30" t="s">
        <v>119</v>
      </c>
      <c r="B93" s="31">
        <v>55786.5</v>
      </c>
      <c r="C93" s="30" t="s">
        <v>28</v>
      </c>
      <c r="D93" s="31">
        <v>20286</v>
      </c>
    </row>
    <row r="94" spans="1:4" s="29" customFormat="1" ht="15.75" thickBot="1" x14ac:dyDescent="0.3">
      <c r="A94" s="30" t="s">
        <v>120</v>
      </c>
      <c r="B94" s="31">
        <v>61182.6</v>
      </c>
      <c r="C94" s="30" t="s">
        <v>28</v>
      </c>
      <c r="D94" s="31">
        <v>20286</v>
      </c>
    </row>
    <row r="95" spans="1:4" s="29" customFormat="1" ht="15.75" thickBot="1" x14ac:dyDescent="0.3">
      <c r="A95" s="30" t="s">
        <v>121</v>
      </c>
      <c r="B95" s="31">
        <v>571.41</v>
      </c>
      <c r="C95" s="30" t="s">
        <v>35</v>
      </c>
      <c r="D95" s="31">
        <v>0.5</v>
      </c>
    </row>
    <row r="96" spans="1:4" s="14" customFormat="1" x14ac:dyDescent="0.25">
      <c r="A96" s="16" t="s">
        <v>23</v>
      </c>
      <c r="B96" s="17">
        <f>B97+B98</f>
        <v>27302.059999999998</v>
      </c>
      <c r="C96" s="19"/>
      <c r="D96" s="18"/>
    </row>
    <row r="97" spans="1:5" s="14" customFormat="1" ht="45" x14ac:dyDescent="0.25">
      <c r="A97" s="21" t="s">
        <v>4</v>
      </c>
      <c r="B97" s="26">
        <f>D97*12*5</f>
        <v>4320</v>
      </c>
      <c r="C97" s="21" t="s">
        <v>3</v>
      </c>
      <c r="D97" s="21">
        <v>72</v>
      </c>
    </row>
    <row r="98" spans="1:5" s="14" customFormat="1" x14ac:dyDescent="0.25">
      <c r="A98" s="33" t="s">
        <v>39</v>
      </c>
      <c r="B98" s="26">
        <v>22982.059999999998</v>
      </c>
      <c r="C98" s="28" t="s">
        <v>24</v>
      </c>
      <c r="D98" s="21"/>
    </row>
    <row r="99" spans="1:5" s="14" customFormat="1" x14ac:dyDescent="0.25">
      <c r="A99" s="16" t="s">
        <v>53</v>
      </c>
      <c r="B99" s="27">
        <f>B13+B16+B19+B20+B27+B43+B81+B83+B84+B87+B1013+B88+B79+B78</f>
        <v>922053.92999999993</v>
      </c>
      <c r="C99" s="28" t="s">
        <v>24</v>
      </c>
      <c r="D99" s="18"/>
      <c r="E99" s="32"/>
    </row>
    <row r="100" spans="1:5" s="14" customFormat="1" x14ac:dyDescent="0.25">
      <c r="A100" s="16" t="s">
        <v>54</v>
      </c>
      <c r="B100" s="17">
        <f>B99*1.2+B96</f>
        <v>1133766.7759999998</v>
      </c>
      <c r="C100" s="28" t="s">
        <v>24</v>
      </c>
      <c r="D100" s="18"/>
    </row>
    <row r="101" spans="1:5" s="14" customFormat="1" x14ac:dyDescent="0.25">
      <c r="A101" s="16" t="s">
        <v>55</v>
      </c>
      <c r="B101" s="17">
        <f>B6+B9-B100+B4</f>
        <v>-665356.8459999999</v>
      </c>
      <c r="C101" s="28" t="s">
        <v>24</v>
      </c>
      <c r="D101" s="18"/>
    </row>
    <row r="102" spans="1:5" s="14" customFormat="1" ht="28.5" hidden="1" x14ac:dyDescent="0.25">
      <c r="A102" s="16" t="s">
        <v>46</v>
      </c>
      <c r="B102" s="17">
        <f>B101+B8</f>
        <v>-450411.74599999993</v>
      </c>
      <c r="C102" s="28" t="s">
        <v>24</v>
      </c>
      <c r="D102" s="18"/>
    </row>
  </sheetData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лазо 63</vt:lpstr>
      <vt:lpstr>'лазо 63'!Область_печати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2018-03-22T06:56:40Z</cp:lastPrinted>
  <dcterms:created xsi:type="dcterms:W3CDTF">2016-03-18T02:51:51Z</dcterms:created>
  <dcterms:modified xsi:type="dcterms:W3CDTF">2022-02-18T01:17:59Z</dcterms:modified>
</cp:coreProperties>
</file>