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330" windowWidth="15855" windowHeight="1068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Print_Area" localSheetId="0">Лист1!$A$1:$E$123</definedName>
  </definedNames>
  <calcPr calcId="144525"/>
</workbook>
</file>

<file path=xl/calcChain.xml><?xml version="1.0" encoding="utf-8"?>
<calcChain xmlns="http://schemas.openxmlformats.org/spreadsheetml/2006/main">
  <c r="C10" i="1" l="1"/>
  <c r="C59" i="1"/>
  <c r="C55" i="1" l="1"/>
  <c r="F53" i="3"/>
  <c r="G53" i="3" s="1"/>
  <c r="F54" i="3"/>
  <c r="G54" i="3" s="1"/>
  <c r="F55" i="3"/>
  <c r="G55" i="3" s="1"/>
  <c r="F56" i="3"/>
  <c r="G56" i="3" s="1"/>
  <c r="F57" i="3"/>
  <c r="G57" i="3" s="1"/>
  <c r="F58" i="3"/>
  <c r="G58" i="3" s="1"/>
  <c r="F59" i="3"/>
  <c r="G59" i="3" s="1"/>
  <c r="F60" i="3"/>
  <c r="G60" i="3" s="1"/>
  <c r="F61" i="3"/>
  <c r="G61" i="3" s="1"/>
  <c r="F62" i="3"/>
  <c r="G62" i="3" s="1"/>
  <c r="F63" i="3"/>
  <c r="G63" i="3" s="1"/>
  <c r="F64" i="3"/>
  <c r="G64" i="3" s="1"/>
  <c r="F65" i="3"/>
  <c r="G65" i="3" s="1"/>
  <c r="F66" i="3"/>
  <c r="G66" i="3" s="1"/>
  <c r="F67" i="3"/>
  <c r="G67" i="3" s="1"/>
  <c r="F68" i="3"/>
  <c r="G68" i="3" s="1"/>
  <c r="F69" i="3"/>
  <c r="G69" i="3" s="1"/>
  <c r="F70" i="3"/>
  <c r="G70" i="3" s="1"/>
  <c r="F71" i="3"/>
  <c r="G71" i="3" s="1"/>
  <c r="F72" i="3"/>
  <c r="G72" i="3" s="1"/>
  <c r="F73" i="3"/>
  <c r="G73" i="3" s="1"/>
  <c r="F74" i="3"/>
  <c r="G74" i="3" s="1"/>
  <c r="F75" i="3"/>
  <c r="G75" i="3" s="1"/>
  <c r="F76" i="3"/>
  <c r="G76" i="3" s="1"/>
  <c r="F77" i="3"/>
  <c r="G77" i="3" s="1"/>
  <c r="F78" i="3"/>
  <c r="G78" i="3" s="1"/>
  <c r="F79" i="3"/>
  <c r="G79" i="3" s="1"/>
  <c r="F80" i="3"/>
  <c r="G80" i="3" s="1"/>
  <c r="F81" i="3"/>
  <c r="G81" i="3" s="1"/>
  <c r="F82" i="3"/>
  <c r="G82" i="3" s="1"/>
  <c r="F83" i="3"/>
  <c r="G83" i="3" s="1"/>
  <c r="F84" i="3"/>
  <c r="G84" i="3" s="1"/>
  <c r="F85" i="3"/>
  <c r="G85" i="3" s="1"/>
  <c r="F86" i="3"/>
  <c r="G86" i="3" s="1"/>
  <c r="F87" i="3"/>
  <c r="G87" i="3" s="1"/>
  <c r="F88" i="3"/>
  <c r="G88" i="3" s="1"/>
  <c r="F89" i="3"/>
  <c r="G89" i="3" s="1"/>
  <c r="F90" i="3"/>
  <c r="G90" i="3" s="1"/>
  <c r="F91" i="3"/>
  <c r="G91" i="3" s="1"/>
  <c r="F92" i="3"/>
  <c r="G92" i="3" s="1"/>
  <c r="F93" i="3"/>
  <c r="G93" i="3" s="1"/>
  <c r="F94" i="3"/>
  <c r="G94" i="3" s="1"/>
  <c r="F95" i="3"/>
  <c r="G95" i="3" s="1"/>
  <c r="F96" i="3"/>
  <c r="G96" i="3" s="1"/>
  <c r="F52" i="3"/>
  <c r="G52" i="3" s="1"/>
  <c r="F28" i="3"/>
  <c r="G28" i="3" s="1"/>
  <c r="F29" i="3"/>
  <c r="G29" i="3" s="1"/>
  <c r="F30" i="3"/>
  <c r="G30" i="3" s="1"/>
  <c r="F31" i="3"/>
  <c r="G31" i="3" s="1"/>
  <c r="F32" i="3"/>
  <c r="G32" i="3" s="1"/>
  <c r="F33" i="3"/>
  <c r="G33" i="3" s="1"/>
  <c r="F34" i="3"/>
  <c r="G34" i="3" s="1"/>
  <c r="F35" i="3"/>
  <c r="G35" i="3" s="1"/>
  <c r="F36" i="3"/>
  <c r="G36" i="3" s="1"/>
  <c r="F37" i="3"/>
  <c r="G37" i="3" s="1"/>
  <c r="F38" i="3"/>
  <c r="G38" i="3" s="1"/>
  <c r="F39" i="3"/>
  <c r="G39" i="3" s="1"/>
  <c r="F40" i="3"/>
  <c r="G40" i="3" s="1"/>
  <c r="F41" i="3"/>
  <c r="G41" i="3" s="1"/>
  <c r="F42" i="3"/>
  <c r="G42" i="3" s="1"/>
  <c r="F43" i="3"/>
  <c r="G43" i="3" s="1"/>
  <c r="F44" i="3"/>
  <c r="G44" i="3" s="1"/>
  <c r="F45" i="3"/>
  <c r="G45" i="3" s="1"/>
  <c r="F46" i="3"/>
  <c r="G46" i="3" s="1"/>
  <c r="F47" i="3"/>
  <c r="G47" i="3" s="1"/>
  <c r="F48" i="3"/>
  <c r="G48" i="3" s="1"/>
  <c r="F49" i="3"/>
  <c r="G49" i="3" s="1"/>
  <c r="F50" i="3"/>
  <c r="G50" i="3" s="1"/>
  <c r="F27" i="3"/>
  <c r="G27" i="3" s="1"/>
  <c r="F7" i="3"/>
  <c r="G7" i="3" s="1"/>
  <c r="F8" i="3"/>
  <c r="G8" i="3" s="1"/>
  <c r="F9" i="3"/>
  <c r="G9" i="3" s="1"/>
  <c r="F10" i="3"/>
  <c r="G10" i="3" s="1"/>
  <c r="F11" i="3"/>
  <c r="G11" i="3" s="1"/>
  <c r="F12" i="3"/>
  <c r="G12" i="3" s="1"/>
  <c r="F13" i="3"/>
  <c r="G13" i="3" s="1"/>
  <c r="F14" i="3"/>
  <c r="G14" i="3" s="1"/>
  <c r="F15" i="3"/>
  <c r="G15" i="3" s="1"/>
  <c r="F16" i="3"/>
  <c r="G16" i="3" s="1"/>
  <c r="F17" i="3"/>
  <c r="G17" i="3" s="1"/>
  <c r="F18" i="3"/>
  <c r="G18" i="3" s="1"/>
  <c r="F19" i="3"/>
  <c r="G19" i="3" s="1"/>
  <c r="F20" i="3"/>
  <c r="G20" i="3" s="1"/>
  <c r="F21" i="3"/>
  <c r="G21" i="3" s="1"/>
  <c r="F22" i="3"/>
  <c r="G22" i="3" s="1"/>
  <c r="F23" i="3"/>
  <c r="G23" i="3" s="1"/>
  <c r="F24" i="3"/>
  <c r="G24" i="3" s="1"/>
  <c r="F25" i="3"/>
  <c r="G25" i="3" s="1"/>
  <c r="F6" i="3"/>
  <c r="G6" i="3" s="1"/>
  <c r="C95" i="2"/>
  <c r="C97" i="3" l="1"/>
  <c r="C101" i="3" s="1"/>
  <c r="C92" i="1" l="1"/>
  <c r="C99" i="1"/>
  <c r="C103" i="1"/>
  <c r="B95" i="1"/>
  <c r="C18" i="1"/>
  <c r="C7" i="1" l="1"/>
  <c r="C96" i="1" l="1"/>
  <c r="C88" i="1"/>
  <c r="C85" i="1"/>
  <c r="C27" i="1"/>
  <c r="C20" i="1"/>
  <c r="C15" i="1"/>
  <c r="C12" i="1"/>
  <c r="C120" i="1" l="1"/>
  <c r="F120" i="1" s="1"/>
  <c r="C9" i="1"/>
  <c r="C118" i="1" l="1"/>
  <c r="C117" i="1" s="1"/>
  <c r="C121" i="1" s="1"/>
  <c r="B88" i="1"/>
  <c r="C8" i="1" l="1"/>
  <c r="C122" i="1" s="1"/>
  <c r="C123" i="1" l="1"/>
  <c r="B103" i="1"/>
  <c r="B92" i="1"/>
  <c r="B118" i="1" l="1"/>
  <c r="B117" i="1" s="1"/>
  <c r="B99" i="1"/>
  <c r="B96" i="1"/>
  <c r="B91" i="1"/>
  <c r="B18" i="1"/>
  <c r="B15" i="1"/>
  <c r="B12" i="1"/>
  <c r="B120" i="1" l="1"/>
</calcChain>
</file>

<file path=xl/sharedStrings.xml><?xml version="1.0" encoding="utf-8"?>
<sst xmlns="http://schemas.openxmlformats.org/spreadsheetml/2006/main" count="604" uniqueCount="153">
  <si>
    <t>Годовая фактическая стоимость работ (услуг)</t>
  </si>
  <si>
    <t>Ед.изм.</t>
  </si>
  <si>
    <t>Количество работ (ед.)</t>
  </si>
  <si>
    <t>Наименование работ (услуг)</t>
  </si>
  <si>
    <t>м2</t>
  </si>
  <si>
    <t>шт</t>
  </si>
  <si>
    <t>м</t>
  </si>
  <si>
    <t>кол-во показаний</t>
  </si>
  <si>
    <r>
      <rPr>
        <b/>
        <sz val="11"/>
        <color theme="1"/>
        <rFont val="Times New Roman"/>
        <family val="1"/>
        <charset val="204"/>
      </rPr>
      <t>период:</t>
    </r>
    <r>
      <rPr>
        <sz val="11"/>
        <color theme="1"/>
        <rFont val="Times New Roman"/>
        <family val="1"/>
        <charset val="204"/>
      </rPr>
      <t xml:space="preserve"> 01.01.2016-31.12.2016</t>
    </r>
  </si>
  <si>
    <t>1.Расходы по снятию показаний с ИПУ по электроэнергии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</si>
  <si>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</si>
  <si>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Доходы от нежилых помещений и провайдеров:</t>
  </si>
  <si>
    <t>Провайдеры:</t>
  </si>
  <si>
    <t>Расходы по дому:</t>
  </si>
  <si>
    <t>Чел.</t>
  </si>
  <si>
    <t>1. Работы (услуги) по управлению многоквартирным домом</t>
  </si>
  <si>
    <t>2. Работы по содержанию помещений, входящих в состав общего имущества в многоквартирном доме</t>
  </si>
  <si>
    <t>3. Работы по обеспечению вывоза твердых бытовых отходов</t>
  </si>
  <si>
    <t>4. Коммунальные услуги по содержанию помещений, входящих в состав общего имущества в многоквартирном доме</t>
  </si>
  <si>
    <t>Дератизация</t>
  </si>
  <si>
    <t>5. Работы по содержанию и ремонту конструктивных элементов (несущих конструкций и ненесущих конструкций) многоквартирных домов</t>
  </si>
  <si>
    <t>6. 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</si>
  <si>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7. Работы по содержанию и ремонту мусоропроводов в многоквартирном доме</t>
  </si>
  <si>
    <t>8. Работы по содержанию и ремонту лифта (лифтов) в многоквартирном доме</t>
  </si>
  <si>
    <t>9. Работы по обеспечению требований пожарной безопасности</t>
  </si>
  <si>
    <t>10. Работы по содержанию и ремонту систем дымоудаления и вентиляции</t>
  </si>
  <si>
    <t>11. Работы по содержанию и ремонту систем внутридомового газового оборудования</t>
  </si>
  <si>
    <t>12. Обеспечение устранения аварий на внутридомовых инженерных системах в многоквартирном доме</t>
  </si>
  <si>
    <t>13. Проведение дератизации и дезинсекции помещений, входящих в состав общего имущества в многоквартирном доме</t>
  </si>
  <si>
    <t>14.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</si>
  <si>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 Прочая работа (услуга)</t>
  </si>
  <si>
    <t>Выезд а/машины по заявке</t>
  </si>
  <si>
    <t>выезд</t>
  </si>
  <si>
    <t>1 стояк</t>
  </si>
  <si>
    <t>Устранение свищей хомутами</t>
  </si>
  <si>
    <t>Очистка канализационной сети</t>
  </si>
  <si>
    <t>замена эл. лампочки накаливания</t>
  </si>
  <si>
    <t>руб.</t>
  </si>
  <si>
    <t xml:space="preserve">Годовая фактическая стоимость работ (услуг) </t>
  </si>
  <si>
    <t>Адрес: 1 мкр., д. 39</t>
  </si>
  <si>
    <t>Закрытие и открытие стояков</t>
  </si>
  <si>
    <t>Ремонт дверных полотен</t>
  </si>
  <si>
    <t>Старшие по дому (льготы)</t>
  </si>
  <si>
    <t>сброс воздуха со стояков отопления</t>
  </si>
  <si>
    <t>Кол-во</t>
  </si>
  <si>
    <t>Ед.изм</t>
  </si>
  <si>
    <t>Наименование работ</t>
  </si>
  <si>
    <t xml:space="preserve">По адресу 1-й мкр д.39                                                 </t>
  </si>
  <si>
    <t>Cуммa</t>
  </si>
  <si>
    <t>ДератизациЯ</t>
  </si>
  <si>
    <t>Дератизация "ЗКДС"</t>
  </si>
  <si>
    <t>Замена электрической лампы накаливания</t>
  </si>
  <si>
    <t>шт.</t>
  </si>
  <si>
    <t>Замена электровыключателей</t>
  </si>
  <si>
    <t>Замена электропатрона с материалами при закрытой арматуре</t>
  </si>
  <si>
    <t>Навеска замка (крабовый)</t>
  </si>
  <si>
    <t>Прочистка труб водоснабжения</t>
  </si>
  <si>
    <t>Ремонт кровли материалом бикрост</t>
  </si>
  <si>
    <t>Смена вентиля до 20 мм</t>
  </si>
  <si>
    <t>Смена труб ГВС и ХВС д.32</t>
  </si>
  <si>
    <t>Смена труб канализации д.50</t>
  </si>
  <si>
    <t>Удаление воздуха со стояков отопления</t>
  </si>
  <si>
    <t>Установка светильников с датчиком на движение</t>
  </si>
  <si>
    <t>Утепление продухов изовером</t>
  </si>
  <si>
    <t>смена труб ГВС и ХВС  д.20 ПП</t>
  </si>
  <si>
    <t>период: 01.01.2020-31.12.2020</t>
  </si>
  <si>
    <t>Доходы 2020 г.</t>
  </si>
  <si>
    <t>Всего начислено за период с 01.01.2020 г. по 31.12.2020 г.</t>
  </si>
  <si>
    <t>Всего оплачено за период с 01.01.2020 г. по 31.12.2020 г.</t>
  </si>
  <si>
    <t>Дебиторская задолженность (переплата) на 31.12.2020 г.</t>
  </si>
  <si>
    <t>Всего доходов по дому за 2020 г.</t>
  </si>
  <si>
    <t>Управление жилым фондом 1,2 кв. 2020г. К=0,6;0,8;0,85;0,9;1</t>
  </si>
  <si>
    <t>Управление жилым фондом 3,4 кв. 2020г. К=0,6;0,8;0,85;0,9;1</t>
  </si>
  <si>
    <t>Содержание мусоропровода 1,2 кв. 2020 г. К=1</t>
  </si>
  <si>
    <t>Содержание мусоропровода 3,4 кв. 2020 г. К=1</t>
  </si>
  <si>
    <t>Организация мест накоп.ртуть сод-х ламп 3,4 кв. 2020г. К=0,6;0,8;0,85;</t>
  </si>
  <si>
    <t>16. Всего расходов по дому за 2020 г.</t>
  </si>
  <si>
    <t>17. Всего расходов по дому с НДС за 2020 г.</t>
  </si>
  <si>
    <t>18. Конечное сальдо по дому на 31.12.2020 г.</t>
  </si>
  <si>
    <t>19. Конечное сальдо с учетом дебиторской задолженности (переплаты) на 31.12.2020 г.</t>
  </si>
  <si>
    <t>Уборка МОП 1,2 кв. 2020 г. К=0,9;1</t>
  </si>
  <si>
    <t>Уборка МОП 3,4 кв. 2020 г. К=0,9;1</t>
  </si>
  <si>
    <t>Вывоз ТКО 1,2 кв. 2020 г. К=0,6;0,8;0,85;0,9;1</t>
  </si>
  <si>
    <t>Гор.вода потр.при содер.общего имущ.в МКД1,2 кв.2020 10-16эт.К=0,85;0,</t>
  </si>
  <si>
    <t>Гор.вода потр.при содер.общего имущ.в МКД3,4 кв.2020 10-16эт.К=0,9;1</t>
  </si>
  <si>
    <t>Хол.вода потр.при содер.общ.имущ.в МКД 1,2 кв.2020г.10-16эт.К=0,85;0,9</t>
  </si>
  <si>
    <t>Хол.вода потр.при содер.общ.имущ.в МКД 3,4 кв.2020г. 10-16эт.К=0,9;1</t>
  </si>
  <si>
    <t>Электрическая энергия потр.при содержании общего имущ. МКД 1,2 кв.2020</t>
  </si>
  <si>
    <t>Электрическая энергия потр.при содержании общего имущ. МКД 3,4 кв.2020</t>
  </si>
  <si>
    <t>Содержание,экспл.и ремонт лифтового хоз-ва 1,2 кв. 2020 г.К=0,9;1</t>
  </si>
  <si>
    <t>Содержание,экспл.и ремонт лифтового хоз-ва 3,4 кв. 2020 г.К=0,9;1</t>
  </si>
  <si>
    <t>Содержание ДРС 1,2 кв. 2020 г. коэф. 0,85;0,9;1</t>
  </si>
  <si>
    <t>Содержание ДРС 3,4 кв. 2020 г. коэф.0,8;0,85;0,9;1</t>
  </si>
  <si>
    <t>Краска</t>
  </si>
  <si>
    <t>кг</t>
  </si>
  <si>
    <t>Организация мест накоп.ртуть сод-х ламп 1,2 кв. 2020г. К=0,6;0,8;0,89</t>
  </si>
  <si>
    <t>Ремонт детской площадки</t>
  </si>
  <si>
    <t>площадка</t>
  </si>
  <si>
    <t>Саженцы</t>
  </si>
  <si>
    <t>Уборка придомовой территории 1,2 кв. 2020 г. К=0,85;0,9;1</t>
  </si>
  <si>
    <t>Уборка придомовой территории 3,4 кв. 2020 г. К=0,9;1</t>
  </si>
  <si>
    <t>Установка елок во дворы домов</t>
  </si>
  <si>
    <t>посадка саженцев кустарника</t>
  </si>
  <si>
    <t>Установка металлической качели</t>
  </si>
  <si>
    <t>Ремонт металлического забора</t>
  </si>
  <si>
    <t>Изготовление и и установка забора деревянного</t>
  </si>
  <si>
    <t>Изготовление и установка забора металлического</t>
  </si>
  <si>
    <t>Замена сборок д.20 с устр-м сбросника на водогаз-х трубах с прим.свар.</t>
  </si>
  <si>
    <t>Изоляция трубопровода материалом ППИ</t>
  </si>
  <si>
    <t>1 пм</t>
  </si>
  <si>
    <t>Осмотр подвала</t>
  </si>
  <si>
    <t>1 дом</t>
  </si>
  <si>
    <t>Осмотр сантех. оборудования</t>
  </si>
  <si>
    <t>Отключение отопления</t>
  </si>
  <si>
    <t>Ремонт вентелей до 32 д.</t>
  </si>
  <si>
    <t>Ремонт труб ГВС</t>
  </si>
  <si>
    <t>Сброс воздуха со стояков отопления с использованием а/м газель</t>
  </si>
  <si>
    <t>Смена сборки (с применением сварочных работ)</t>
  </si>
  <si>
    <t>Смена труб ХВС и ГВС д.20</t>
  </si>
  <si>
    <t>Смена труб канализации д.100</t>
  </si>
  <si>
    <t>Смена труб отопления д 32</t>
  </si>
  <si>
    <t>м/п</t>
  </si>
  <si>
    <t>Установка заглушек в трубах канализации д.до 100 мм</t>
  </si>
  <si>
    <t>Частичная замена стояка КНС</t>
  </si>
  <si>
    <t>1 кв.</t>
  </si>
  <si>
    <t>смена труб отопления д.20 (металл)</t>
  </si>
  <si>
    <t>п/м</t>
  </si>
  <si>
    <t>смена труб отопления д.32   металл</t>
  </si>
  <si>
    <t>Прочистка вентиляции</t>
  </si>
  <si>
    <t>Восстановление подъездного отопления</t>
  </si>
  <si>
    <t>1подъезд</t>
  </si>
  <si>
    <t>Замена двери мусоропровода</t>
  </si>
  <si>
    <t>Замена эл.провода</t>
  </si>
  <si>
    <t>Замена электропатрона с материалами при открытой арматуре</t>
  </si>
  <si>
    <t>Замена электропроводки</t>
  </si>
  <si>
    <t>Изготовление и установка доски объявления  (из ДВП)</t>
  </si>
  <si>
    <t>Очистка козырька над входом в подъезд от различного вида мусора</t>
  </si>
  <si>
    <t>Ревизия межэтажного щита</t>
  </si>
  <si>
    <t>Ремонт кровли</t>
  </si>
  <si>
    <t>Ремонт мусоропровода</t>
  </si>
  <si>
    <t>Установка и слив ванн в чердаке</t>
  </si>
  <si>
    <t>Установка светодиодного светильника</t>
  </si>
  <si>
    <t>Установка урн у подъездов</t>
  </si>
  <si>
    <t>Установка электро розетки в местах общего пользования</t>
  </si>
  <si>
    <t>Устройство герметичных перегородок</t>
  </si>
  <si>
    <t>Устройство заслонок на мусоропроводы</t>
  </si>
  <si>
    <t>Утепление примыканий двер-ых коробок к двер-ым проёмам изов-м,монт.пен</t>
  </si>
  <si>
    <t>Утепление рам по подъезду</t>
  </si>
  <si>
    <t>подъезд</t>
  </si>
  <si>
    <t>замена электропроводки</t>
  </si>
  <si>
    <t xml:space="preserve">Накопительная по работам за период c  01.01.2020 по  31.12.2020 г.                                                                                   </t>
  </si>
  <si>
    <t>Изоляция труб отопления</t>
  </si>
  <si>
    <t>Смена вентиля до 20 мм. (с материалом)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</si>
</sst>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0&quot;р.&quot;"/>
    <numFmt numFmtId="166" formatCode="_-* #&quot; &quot;##0.00_-;\-* #&quot; &quot;##0.00_-;_-* &quot;-&quot;??_-;_-@_-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3F3F3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</cellStyleXfs>
  <cellXfs count="56">
    <xf numFmtId="0" fontId="0" fillId="0" borderId="0" xfId="0"/>
    <xf numFmtId="165" fontId="4" fillId="3" borderId="2" xfId="1" applyNumberFormat="1" applyFont="1" applyFill="1" applyBorder="1" applyAlignment="1">
      <alignment horizontal="center" vertical="center" wrapText="1"/>
    </xf>
    <xf numFmtId="164" fontId="2" fillId="3" borderId="2" xfId="3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2" fontId="4" fillId="3" borderId="2" xfId="1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left" vertical="center" wrapText="1"/>
    </xf>
    <xf numFmtId="165" fontId="2" fillId="3" borderId="0" xfId="0" applyNumberFormat="1" applyFont="1" applyFill="1" applyAlignment="1">
      <alignment horizontal="center" vertical="center" wrapText="1"/>
    </xf>
    <xf numFmtId="0" fontId="5" fillId="3" borderId="2" xfId="2" applyFont="1" applyFill="1" applyBorder="1" applyAlignment="1" applyProtection="1">
      <alignment horizontal="center" vertical="center" wrapText="1"/>
    </xf>
    <xf numFmtId="164" fontId="4" fillId="3" borderId="2" xfId="3" applyFont="1" applyFill="1" applyBorder="1" applyAlignment="1">
      <alignment horizontal="center" vertical="center" wrapText="1"/>
    </xf>
    <xf numFmtId="165" fontId="2" fillId="3" borderId="2" xfId="0" applyNumberFormat="1" applyFont="1" applyFill="1" applyBorder="1" applyAlignment="1">
      <alignment horizontal="center" vertical="center" wrapText="1"/>
    </xf>
    <xf numFmtId="2" fontId="6" fillId="3" borderId="2" xfId="0" applyNumberFormat="1" applyFont="1" applyFill="1" applyBorder="1" applyAlignment="1">
      <alignment horizontal="center" vertical="center" wrapText="1"/>
    </xf>
    <xf numFmtId="165" fontId="8" fillId="3" borderId="2" xfId="0" applyNumberFormat="1" applyFont="1" applyFill="1" applyBorder="1" applyAlignment="1">
      <alignment horizontal="center" vertical="center" wrapText="1"/>
    </xf>
    <xf numFmtId="2" fontId="2" fillId="3" borderId="2" xfId="0" applyNumberFormat="1" applyFont="1" applyFill="1" applyBorder="1" applyAlignment="1">
      <alignment horizontal="center" vertical="center" wrapText="1"/>
    </xf>
    <xf numFmtId="165" fontId="6" fillId="3" borderId="2" xfId="3" applyNumberFormat="1" applyFont="1" applyFill="1" applyBorder="1" applyAlignment="1">
      <alignment horizontal="center" vertical="center" wrapText="1"/>
    </xf>
    <xf numFmtId="165" fontId="6" fillId="3" borderId="2" xfId="0" applyNumberFormat="1" applyFont="1" applyFill="1" applyBorder="1" applyAlignment="1">
      <alignment horizontal="center" vertical="center" wrapText="1"/>
    </xf>
    <xf numFmtId="2" fontId="2" fillId="3" borderId="0" xfId="0" applyNumberFormat="1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164" fontId="2" fillId="3" borderId="0" xfId="3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wrapText="1"/>
    </xf>
    <xf numFmtId="0" fontId="4" fillId="3" borderId="2" xfId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6" fillId="3" borderId="2" xfId="0" applyFont="1" applyFill="1" applyBorder="1" applyAlignment="1">
      <alignment horizontal="left" vertical="center" wrapText="1"/>
    </xf>
    <xf numFmtId="0" fontId="10" fillId="3" borderId="2" xfId="2" applyFont="1" applyFill="1" applyBorder="1" applyAlignment="1" applyProtection="1">
      <alignment horizontal="center" vertical="center" wrapText="1"/>
    </xf>
    <xf numFmtId="2" fontId="11" fillId="3" borderId="2" xfId="1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0" fillId="3" borderId="0" xfId="0" applyFill="1"/>
    <xf numFmtId="0" fontId="2" fillId="3" borderId="2" xfId="0" applyFont="1" applyFill="1" applyBorder="1"/>
    <xf numFmtId="0" fontId="6" fillId="3" borderId="2" xfId="0" applyFont="1" applyFill="1" applyBorder="1" applyAlignment="1">
      <alignment horizontal="center"/>
    </xf>
    <xf numFmtId="0" fontId="0" fillId="0" borderId="0" xfId="0"/>
    <xf numFmtId="0" fontId="12" fillId="0" borderId="3" xfId="0" applyFont="1" applyFill="1" applyBorder="1" applyAlignment="1">
      <alignment horizontal="center" vertical="center" wrapText="1"/>
    </xf>
    <xf numFmtId="49" fontId="0" fillId="0" borderId="3" xfId="0" applyNumberFormat="1" applyFill="1" applyBorder="1"/>
    <xf numFmtId="49" fontId="0" fillId="4" borderId="3" xfId="0" applyNumberFormat="1" applyFill="1" applyBorder="1"/>
    <xf numFmtId="0" fontId="0" fillId="4" borderId="0" xfId="0" applyFill="1"/>
    <xf numFmtId="2" fontId="2" fillId="3" borderId="0" xfId="0" applyNumberFormat="1" applyFont="1" applyFill="1" applyAlignment="1">
      <alignment horizontal="center" wrapText="1"/>
    </xf>
    <xf numFmtId="165" fontId="2" fillId="3" borderId="5" xfId="0" applyNumberFormat="1" applyFont="1" applyFill="1" applyBorder="1" applyAlignment="1">
      <alignment horizontal="center" vertical="center" wrapText="1"/>
    </xf>
    <xf numFmtId="2" fontId="8" fillId="3" borderId="8" xfId="0" applyNumberFormat="1" applyFont="1" applyFill="1" applyBorder="1" applyAlignment="1">
      <alignment horizontal="center" vertical="center" wrapText="1"/>
    </xf>
    <xf numFmtId="2" fontId="6" fillId="3" borderId="9" xfId="3" applyNumberFormat="1" applyFont="1" applyFill="1" applyBorder="1" applyAlignment="1">
      <alignment horizontal="center" vertical="center" wrapText="1"/>
    </xf>
    <xf numFmtId="2" fontId="0" fillId="3" borderId="2" xfId="0" applyNumberFormat="1" applyFill="1" applyBorder="1" applyAlignment="1">
      <alignment horizontal="center"/>
    </xf>
    <xf numFmtId="166" fontId="0" fillId="0" borderId="3" xfId="0" applyNumberFormat="1" applyFill="1" applyBorder="1"/>
    <xf numFmtId="166" fontId="12" fillId="0" borderId="3" xfId="0" applyNumberFormat="1" applyFont="1" applyFill="1" applyBorder="1"/>
    <xf numFmtId="49" fontId="0" fillId="5" borderId="3" xfId="0" applyNumberFormat="1" applyFill="1" applyBorder="1"/>
    <xf numFmtId="166" fontId="0" fillId="5" borderId="3" xfId="0" applyNumberFormat="1" applyFill="1" applyBorder="1"/>
    <xf numFmtId="0" fontId="0" fillId="5" borderId="0" xfId="0" applyFill="1"/>
    <xf numFmtId="166" fontId="0" fillId="0" borderId="0" xfId="0" applyNumberFormat="1"/>
    <xf numFmtId="166" fontId="0" fillId="4" borderId="3" xfId="0" applyNumberFormat="1" applyFill="1" applyBorder="1"/>
    <xf numFmtId="166" fontId="0" fillId="4" borderId="0" xfId="0" applyNumberFormat="1" applyFill="1"/>
    <xf numFmtId="166" fontId="6" fillId="3" borderId="2" xfId="0" applyNumberFormat="1" applyFont="1" applyFill="1" applyBorder="1" applyAlignment="1">
      <alignment horizontal="center"/>
    </xf>
    <xf numFmtId="0" fontId="9" fillId="3" borderId="0" xfId="0" applyFont="1" applyFill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2" fontId="2" fillId="3" borderId="4" xfId="0" applyNumberFormat="1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center" wrapText="1"/>
    </xf>
    <xf numFmtId="0" fontId="4" fillId="3" borderId="6" xfId="1" applyFont="1" applyFill="1" applyBorder="1" applyAlignment="1">
      <alignment horizontal="center" vertical="center" wrapText="1"/>
    </xf>
    <xf numFmtId="0" fontId="4" fillId="3" borderId="7" xfId="1" applyFont="1" applyFill="1" applyBorder="1" applyAlignment="1">
      <alignment horizontal="center" vertical="center" wrapText="1"/>
    </xf>
  </cellXfs>
  <cellStyles count="4">
    <cellStyle name="Вывод" xfId="1" builtinId="21"/>
    <cellStyle name="Гиперссылка" xfId="2" builtinId="8"/>
    <cellStyle name="Обычный" xfId="0" builtinId="0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0%20&#1075;&#1086;&#1076;/&#1053;&#1072;&#1082;&#1086;&#1087;&#1080;&#1090;&#1077;&#1083;&#1100;&#1085;&#1099;&#1077;%20&#1088;&#1072;&#1073;&#1086;&#1090;&#1099;/&#1046;&#1069;&#1059;-16/1%20&#1084;&#1082;&#1088;%203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95">
          <cell r="C95">
            <v>2220469.75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3"/>
  <sheetViews>
    <sheetView tabSelected="1" workbookViewId="0">
      <selection activeCell="A11" sqref="A11:E11"/>
    </sheetView>
  </sheetViews>
  <sheetFormatPr defaultRowHeight="15" outlineLevelRow="2" x14ac:dyDescent="0.25"/>
  <cols>
    <col min="1" max="1" width="59.5703125" style="17" customWidth="1"/>
    <col min="2" max="2" width="15.5703125" style="7" hidden="1" customWidth="1"/>
    <col min="3" max="3" width="15.5703125" style="16" customWidth="1"/>
    <col min="4" max="4" width="9.28515625" style="17" customWidth="1"/>
    <col min="5" max="5" width="14.42578125" style="18" customWidth="1"/>
    <col min="6" max="6" width="16.28515625" style="19" customWidth="1"/>
    <col min="7" max="16384" width="9.140625" style="19"/>
  </cols>
  <sheetData>
    <row r="1" spans="1:5" ht="37.5" customHeight="1" x14ac:dyDescent="0.25">
      <c r="A1" s="48" t="s">
        <v>10</v>
      </c>
      <c r="B1" s="48"/>
      <c r="C1" s="48"/>
      <c r="D1" s="48"/>
      <c r="E1" s="48"/>
    </row>
    <row r="2" spans="1:5" ht="17.25" customHeight="1" x14ac:dyDescent="0.25">
      <c r="A2" s="6" t="s">
        <v>39</v>
      </c>
      <c r="B2" s="7" t="s">
        <v>8</v>
      </c>
      <c r="C2" s="52" t="s">
        <v>65</v>
      </c>
      <c r="D2" s="52"/>
      <c r="E2" s="52"/>
    </row>
    <row r="3" spans="1:5" ht="57" x14ac:dyDescent="0.25">
      <c r="A3" s="20" t="s">
        <v>3</v>
      </c>
      <c r="B3" s="1" t="s">
        <v>0</v>
      </c>
      <c r="C3" s="4" t="s">
        <v>38</v>
      </c>
      <c r="D3" s="8" t="s">
        <v>1</v>
      </c>
      <c r="E3" s="9" t="s">
        <v>2</v>
      </c>
    </row>
    <row r="4" spans="1:5" x14ac:dyDescent="0.25">
      <c r="A4" s="53" t="s">
        <v>66</v>
      </c>
      <c r="B4" s="54"/>
      <c r="C4" s="54"/>
      <c r="D4" s="54"/>
      <c r="E4" s="55"/>
    </row>
    <row r="5" spans="1:5" ht="28.5" x14ac:dyDescent="0.25">
      <c r="A5" s="20" t="s">
        <v>67</v>
      </c>
      <c r="B5" s="1"/>
      <c r="C5" s="4">
        <v>2911044.63</v>
      </c>
      <c r="D5" s="23" t="s">
        <v>37</v>
      </c>
      <c r="E5" s="9"/>
    </row>
    <row r="6" spans="1:5" x14ac:dyDescent="0.25">
      <c r="A6" s="20" t="s">
        <v>68</v>
      </c>
      <c r="B6" s="1"/>
      <c r="C6" s="4">
        <v>2959577.24</v>
      </c>
      <c r="D6" s="23" t="s">
        <v>37</v>
      </c>
      <c r="E6" s="9"/>
    </row>
    <row r="7" spans="1:5" x14ac:dyDescent="0.25">
      <c r="A7" s="20" t="s">
        <v>69</v>
      </c>
      <c r="B7" s="1"/>
      <c r="C7" s="4">
        <f>C6-C5</f>
        <v>48532.610000000335</v>
      </c>
      <c r="D7" s="23" t="s">
        <v>37</v>
      </c>
      <c r="E7" s="9"/>
    </row>
    <row r="8" spans="1:5" x14ac:dyDescent="0.25">
      <c r="A8" s="20" t="s">
        <v>11</v>
      </c>
      <c r="B8" s="1"/>
      <c r="C8" s="4">
        <f>C9</f>
        <v>27144</v>
      </c>
      <c r="D8" s="23" t="s">
        <v>37</v>
      </c>
      <c r="E8" s="9"/>
    </row>
    <row r="9" spans="1:5" x14ac:dyDescent="0.25">
      <c r="A9" s="20" t="s">
        <v>12</v>
      </c>
      <c r="B9" s="1"/>
      <c r="C9" s="24">
        <f>1200*12+1062*12</f>
        <v>27144</v>
      </c>
      <c r="D9" s="23" t="s">
        <v>37</v>
      </c>
      <c r="E9" s="9"/>
    </row>
    <row r="10" spans="1:5" x14ac:dyDescent="0.25">
      <c r="A10" s="25" t="s">
        <v>70</v>
      </c>
      <c r="B10" s="10"/>
      <c r="C10" s="11">
        <f>C5</f>
        <v>2911044.63</v>
      </c>
      <c r="D10" s="23" t="s">
        <v>37</v>
      </c>
      <c r="E10" s="2"/>
    </row>
    <row r="11" spans="1:5" x14ac:dyDescent="0.25">
      <c r="A11" s="49" t="s">
        <v>13</v>
      </c>
      <c r="B11" s="50"/>
      <c r="C11" s="50"/>
      <c r="D11" s="50"/>
      <c r="E11" s="51"/>
    </row>
    <row r="12" spans="1:5" ht="29.25" thickBot="1" x14ac:dyDescent="0.3">
      <c r="A12" s="25" t="s">
        <v>15</v>
      </c>
      <c r="B12" s="10" t="e">
        <f>#REF!</f>
        <v>#REF!</v>
      </c>
      <c r="C12" s="11">
        <f>C13+C14</f>
        <v>408616.38</v>
      </c>
      <c r="D12" s="3"/>
      <c r="E12" s="2"/>
    </row>
    <row r="13" spans="1:5" s="29" customFormat="1" ht="15.75" thickBot="1" x14ac:dyDescent="0.3">
      <c r="A13" s="31" t="s">
        <v>71</v>
      </c>
      <c r="B13" s="31"/>
      <c r="C13" s="39">
        <v>200004.3</v>
      </c>
      <c r="D13" s="31" t="s">
        <v>6</v>
      </c>
      <c r="E13" s="39">
        <v>50634</v>
      </c>
    </row>
    <row r="14" spans="1:5" s="29" customFormat="1" ht="15.75" thickBot="1" x14ac:dyDescent="0.3">
      <c r="A14" s="31" t="s">
        <v>72</v>
      </c>
      <c r="B14" s="31"/>
      <c r="C14" s="39">
        <v>208612.08</v>
      </c>
      <c r="D14" s="31" t="s">
        <v>4</v>
      </c>
      <c r="E14" s="39">
        <v>50634</v>
      </c>
    </row>
    <row r="15" spans="1:5" ht="29.25" thickBot="1" x14ac:dyDescent="0.3">
      <c r="A15" s="25" t="s">
        <v>16</v>
      </c>
      <c r="B15" s="10" t="e">
        <f>#REF!</f>
        <v>#REF!</v>
      </c>
      <c r="C15" s="11">
        <f>C16+C17</f>
        <v>192941.65999999997</v>
      </c>
      <c r="D15" s="3"/>
      <c r="E15" s="2"/>
    </row>
    <row r="16" spans="1:5" s="29" customFormat="1" ht="15.75" thickBot="1" x14ac:dyDescent="0.3">
      <c r="A16" s="31" t="s">
        <v>80</v>
      </c>
      <c r="B16" s="31"/>
      <c r="C16" s="39">
        <v>89622.18</v>
      </c>
      <c r="D16" s="31" t="s">
        <v>4</v>
      </c>
      <c r="E16" s="39">
        <v>50634</v>
      </c>
    </row>
    <row r="17" spans="1:5" s="29" customFormat="1" ht="15.75" thickBot="1" x14ac:dyDescent="0.3">
      <c r="A17" s="31" t="s">
        <v>81</v>
      </c>
      <c r="B17" s="31"/>
      <c r="C17" s="39">
        <v>103319.48</v>
      </c>
      <c r="D17" s="31" t="s">
        <v>4</v>
      </c>
      <c r="E17" s="39">
        <v>50646.8</v>
      </c>
    </row>
    <row r="18" spans="1:5" ht="29.25" thickBot="1" x14ac:dyDescent="0.3">
      <c r="A18" s="25" t="s">
        <v>17</v>
      </c>
      <c r="B18" s="12" t="e">
        <f>#REF!+#REF!</f>
        <v>#REF!</v>
      </c>
      <c r="C18" s="11">
        <f>C19</f>
        <v>24445.26</v>
      </c>
      <c r="D18" s="5"/>
      <c r="E18" s="2"/>
    </row>
    <row r="19" spans="1:5" s="29" customFormat="1" ht="15.75" thickBot="1" x14ac:dyDescent="0.3">
      <c r="A19" s="31" t="s">
        <v>82</v>
      </c>
      <c r="B19" s="31"/>
      <c r="C19" s="39">
        <v>24445.26</v>
      </c>
      <c r="D19" s="31" t="s">
        <v>14</v>
      </c>
      <c r="E19" s="39">
        <v>378</v>
      </c>
    </row>
    <row r="20" spans="1:5" ht="43.5" thickBot="1" x14ac:dyDescent="0.3">
      <c r="A20" s="25" t="s">
        <v>18</v>
      </c>
      <c r="B20" s="10"/>
      <c r="C20" s="11">
        <f>SUM(C21:C26)</f>
        <v>232916.4</v>
      </c>
      <c r="D20" s="3"/>
      <c r="E20" s="2"/>
    </row>
    <row r="21" spans="1:5" s="29" customFormat="1" ht="15.75" thickBot="1" x14ac:dyDescent="0.3">
      <c r="A21" s="31" t="s">
        <v>83</v>
      </c>
      <c r="B21" s="31"/>
      <c r="C21" s="39">
        <v>5569.74</v>
      </c>
      <c r="D21" s="31" t="s">
        <v>4</v>
      </c>
      <c r="E21" s="39">
        <v>50634</v>
      </c>
    </row>
    <row r="22" spans="1:5" s="29" customFormat="1" ht="15.75" thickBot="1" x14ac:dyDescent="0.3">
      <c r="A22" s="31" t="s">
        <v>84</v>
      </c>
      <c r="B22" s="31"/>
      <c r="C22" s="39">
        <v>5569.74</v>
      </c>
      <c r="D22" s="31" t="s">
        <v>4</v>
      </c>
      <c r="E22" s="39">
        <v>50634</v>
      </c>
    </row>
    <row r="23" spans="1:5" s="29" customFormat="1" ht="15.75" thickBot="1" x14ac:dyDescent="0.3">
      <c r="A23" s="31" t="s">
        <v>85</v>
      </c>
      <c r="B23" s="31"/>
      <c r="C23" s="39">
        <v>5063.3999999999996</v>
      </c>
      <c r="D23" s="31" t="s">
        <v>4</v>
      </c>
      <c r="E23" s="39">
        <v>50634</v>
      </c>
    </row>
    <row r="24" spans="1:5" s="29" customFormat="1" ht="15.75" thickBot="1" x14ac:dyDescent="0.3">
      <c r="A24" s="31" t="s">
        <v>86</v>
      </c>
      <c r="B24" s="31"/>
      <c r="C24" s="39">
        <v>5063.3999999999996</v>
      </c>
      <c r="D24" s="31" t="s">
        <v>4</v>
      </c>
      <c r="E24" s="39">
        <v>50634</v>
      </c>
    </row>
    <row r="25" spans="1:5" s="29" customFormat="1" ht="15.75" thickBot="1" x14ac:dyDescent="0.3">
      <c r="A25" s="31" t="s">
        <v>87</v>
      </c>
      <c r="B25" s="31"/>
      <c r="C25" s="39">
        <v>105825.06</v>
      </c>
      <c r="D25" s="31" t="s">
        <v>4</v>
      </c>
      <c r="E25" s="39">
        <v>50634</v>
      </c>
    </row>
    <row r="26" spans="1:5" s="29" customFormat="1" ht="15.75" thickBot="1" x14ac:dyDescent="0.3">
      <c r="A26" s="31" t="s">
        <v>88</v>
      </c>
      <c r="B26" s="31"/>
      <c r="C26" s="39">
        <v>105825.06</v>
      </c>
      <c r="D26" s="31" t="s">
        <v>4</v>
      </c>
      <c r="E26" s="39">
        <v>50634</v>
      </c>
    </row>
    <row r="27" spans="1:5" ht="43.5" outlineLevel="1" thickBot="1" x14ac:dyDescent="0.3">
      <c r="A27" s="25" t="s">
        <v>20</v>
      </c>
      <c r="B27" s="21"/>
      <c r="C27" s="11">
        <f>SUM(C28:C54)</f>
        <v>283175.52</v>
      </c>
      <c r="D27" s="21"/>
      <c r="E27" s="21"/>
    </row>
    <row r="28" spans="1:5" s="29" customFormat="1" ht="15.75" thickBot="1" x14ac:dyDescent="0.3">
      <c r="A28" s="31" t="s">
        <v>129</v>
      </c>
      <c r="B28" s="31"/>
      <c r="C28" s="39">
        <v>51944.41</v>
      </c>
      <c r="D28" s="31" t="s">
        <v>130</v>
      </c>
      <c r="E28" s="39">
        <v>1</v>
      </c>
    </row>
    <row r="29" spans="1:5" s="29" customFormat="1" ht="15.75" thickBot="1" x14ac:dyDescent="0.3">
      <c r="A29" s="31" t="s">
        <v>131</v>
      </c>
      <c r="B29" s="31"/>
      <c r="C29" s="39">
        <v>1143.74</v>
      </c>
      <c r="D29" s="31" t="s">
        <v>52</v>
      </c>
      <c r="E29" s="39">
        <v>1</v>
      </c>
    </row>
    <row r="30" spans="1:5" s="29" customFormat="1" ht="15.75" thickBot="1" x14ac:dyDescent="0.3">
      <c r="A30" s="31" t="s">
        <v>132</v>
      </c>
      <c r="B30" s="31"/>
      <c r="C30" s="39">
        <v>6537.66</v>
      </c>
      <c r="D30" s="31" t="s">
        <v>109</v>
      </c>
      <c r="E30" s="39">
        <v>6</v>
      </c>
    </row>
    <row r="31" spans="1:5" s="29" customFormat="1" ht="15.75" thickBot="1" x14ac:dyDescent="0.3">
      <c r="A31" s="31" t="s">
        <v>51</v>
      </c>
      <c r="B31" s="31"/>
      <c r="C31" s="39">
        <v>9448.6</v>
      </c>
      <c r="D31" s="31" t="s">
        <v>52</v>
      </c>
      <c r="E31" s="39">
        <v>119</v>
      </c>
    </row>
    <row r="32" spans="1:5" s="29" customFormat="1" ht="15.75" thickBot="1" x14ac:dyDescent="0.3">
      <c r="A32" s="31" t="s">
        <v>53</v>
      </c>
      <c r="B32" s="31"/>
      <c r="C32" s="39">
        <v>407.84</v>
      </c>
      <c r="D32" s="31" t="s">
        <v>52</v>
      </c>
      <c r="E32" s="39">
        <v>1</v>
      </c>
    </row>
    <row r="33" spans="1:5" s="29" customFormat="1" ht="15.75" thickBot="1" x14ac:dyDescent="0.3">
      <c r="A33" s="31" t="s">
        <v>54</v>
      </c>
      <c r="B33" s="31"/>
      <c r="C33" s="39">
        <v>3565.12</v>
      </c>
      <c r="D33" s="31" t="s">
        <v>52</v>
      </c>
      <c r="E33" s="39">
        <v>16</v>
      </c>
    </row>
    <row r="34" spans="1:5" s="29" customFormat="1" ht="15.75" thickBot="1" x14ac:dyDescent="0.3">
      <c r="A34" s="31" t="s">
        <v>133</v>
      </c>
      <c r="B34" s="31"/>
      <c r="C34" s="39">
        <v>4842.8100000000004</v>
      </c>
      <c r="D34" s="31" t="s">
        <v>52</v>
      </c>
      <c r="E34" s="39">
        <v>21</v>
      </c>
    </row>
    <row r="35" spans="1:5" s="29" customFormat="1" ht="15.75" thickBot="1" x14ac:dyDescent="0.3">
      <c r="A35" s="31" t="s">
        <v>134</v>
      </c>
      <c r="B35" s="31"/>
      <c r="C35" s="39">
        <v>3992.45</v>
      </c>
      <c r="D35" s="31" t="s">
        <v>6</v>
      </c>
      <c r="E35" s="39">
        <v>17</v>
      </c>
    </row>
    <row r="36" spans="1:5" s="29" customFormat="1" ht="15.75" thickBot="1" x14ac:dyDescent="0.3">
      <c r="A36" s="31" t="s">
        <v>135</v>
      </c>
      <c r="B36" s="31"/>
      <c r="C36" s="39">
        <v>4177.68</v>
      </c>
      <c r="D36" s="31" t="s">
        <v>52</v>
      </c>
      <c r="E36" s="39">
        <v>4</v>
      </c>
    </row>
    <row r="37" spans="1:5" s="29" customFormat="1" ht="15.75" thickBot="1" x14ac:dyDescent="0.3">
      <c r="A37" s="31" t="s">
        <v>55</v>
      </c>
      <c r="B37" s="31"/>
      <c r="C37" s="39">
        <v>1000.14</v>
      </c>
      <c r="D37" s="31" t="s">
        <v>52</v>
      </c>
      <c r="E37" s="39">
        <v>3</v>
      </c>
    </row>
    <row r="38" spans="1:5" s="29" customFormat="1" ht="15.75" thickBot="1" x14ac:dyDescent="0.3">
      <c r="A38" s="31" t="s">
        <v>136</v>
      </c>
      <c r="B38" s="31"/>
      <c r="C38" s="39">
        <v>490</v>
      </c>
      <c r="D38" s="31" t="s">
        <v>52</v>
      </c>
      <c r="E38" s="39">
        <v>4</v>
      </c>
    </row>
    <row r="39" spans="1:5" s="29" customFormat="1" ht="15.75" thickBot="1" x14ac:dyDescent="0.3">
      <c r="A39" s="31" t="s">
        <v>137</v>
      </c>
      <c r="B39" s="31"/>
      <c r="C39" s="39">
        <v>470.7</v>
      </c>
      <c r="D39" s="31" t="s">
        <v>6</v>
      </c>
      <c r="E39" s="39">
        <v>5</v>
      </c>
    </row>
    <row r="40" spans="1:5" s="29" customFormat="1" ht="15.75" thickBot="1" x14ac:dyDescent="0.3">
      <c r="A40" s="31" t="s">
        <v>41</v>
      </c>
      <c r="B40" s="31"/>
      <c r="C40" s="39">
        <v>1034.98</v>
      </c>
      <c r="D40" s="31" t="s">
        <v>52</v>
      </c>
      <c r="E40" s="39">
        <v>1</v>
      </c>
    </row>
    <row r="41" spans="1:5" s="29" customFormat="1" ht="15.75" thickBot="1" x14ac:dyDescent="0.3">
      <c r="A41" s="31" t="s">
        <v>138</v>
      </c>
      <c r="B41" s="31"/>
      <c r="C41" s="39">
        <v>71748.800000000003</v>
      </c>
      <c r="D41" s="31" t="s">
        <v>4</v>
      </c>
      <c r="E41" s="39">
        <v>160</v>
      </c>
    </row>
    <row r="42" spans="1:5" s="29" customFormat="1" ht="15.75" thickBot="1" x14ac:dyDescent="0.3">
      <c r="A42" s="31" t="s">
        <v>57</v>
      </c>
      <c r="B42" s="31"/>
      <c r="C42" s="39">
        <v>85509</v>
      </c>
      <c r="D42" s="31" t="s">
        <v>4</v>
      </c>
      <c r="E42" s="39">
        <v>90</v>
      </c>
    </row>
    <row r="43" spans="1:5" s="29" customFormat="1" ht="15.75" thickBot="1" x14ac:dyDescent="0.3">
      <c r="A43" s="31" t="s">
        <v>139</v>
      </c>
      <c r="B43" s="31"/>
      <c r="C43" s="39">
        <v>521.12</v>
      </c>
      <c r="D43" s="31" t="s">
        <v>5</v>
      </c>
      <c r="E43" s="39">
        <v>1</v>
      </c>
    </row>
    <row r="44" spans="1:5" s="29" customFormat="1" ht="15.75" thickBot="1" x14ac:dyDescent="0.3">
      <c r="A44" s="31" t="s">
        <v>140</v>
      </c>
      <c r="B44" s="31"/>
      <c r="C44" s="39">
        <v>5019.6000000000004</v>
      </c>
      <c r="D44" s="31" t="s">
        <v>52</v>
      </c>
      <c r="E44" s="39">
        <v>6</v>
      </c>
    </row>
    <row r="45" spans="1:5" s="29" customFormat="1" ht="15.75" thickBot="1" x14ac:dyDescent="0.3">
      <c r="A45" s="31" t="s">
        <v>62</v>
      </c>
      <c r="B45" s="31"/>
      <c r="C45" s="39">
        <v>8262.7999999999993</v>
      </c>
      <c r="D45" s="31" t="s">
        <v>5</v>
      </c>
      <c r="E45" s="39">
        <v>8</v>
      </c>
    </row>
    <row r="46" spans="1:5" s="29" customFormat="1" ht="15.75" thickBot="1" x14ac:dyDescent="0.3">
      <c r="A46" s="31" t="s">
        <v>141</v>
      </c>
      <c r="B46" s="31"/>
      <c r="C46" s="39">
        <v>871.94</v>
      </c>
      <c r="D46" s="31" t="s">
        <v>52</v>
      </c>
      <c r="E46" s="39">
        <v>2</v>
      </c>
    </row>
    <row r="47" spans="1:5" s="29" customFormat="1" ht="15.75" thickBot="1" x14ac:dyDescent="0.3">
      <c r="A47" s="31" t="s">
        <v>142</v>
      </c>
      <c r="B47" s="31"/>
      <c r="C47" s="39">
        <v>2297.36</v>
      </c>
      <c r="D47" s="31" t="s">
        <v>52</v>
      </c>
      <c r="E47" s="39">
        <v>8</v>
      </c>
    </row>
    <row r="48" spans="1:5" s="29" customFormat="1" ht="15.75" thickBot="1" x14ac:dyDescent="0.3">
      <c r="A48" s="31" t="s">
        <v>143</v>
      </c>
      <c r="B48" s="31"/>
      <c r="C48" s="39">
        <v>3631</v>
      </c>
      <c r="D48" s="31" t="s">
        <v>52</v>
      </c>
      <c r="E48" s="39">
        <v>10</v>
      </c>
    </row>
    <row r="49" spans="1:5" s="29" customFormat="1" ht="15.75" thickBot="1" x14ac:dyDescent="0.3">
      <c r="A49" s="31" t="s">
        <v>144</v>
      </c>
      <c r="B49" s="31"/>
      <c r="C49" s="39">
        <v>2273.14</v>
      </c>
      <c r="D49" s="31" t="s">
        <v>52</v>
      </c>
      <c r="E49" s="39">
        <v>1</v>
      </c>
    </row>
    <row r="50" spans="1:5" s="29" customFormat="1" ht="15.75" thickBot="1" x14ac:dyDescent="0.3">
      <c r="A50" s="31" t="s">
        <v>145</v>
      </c>
      <c r="B50" s="31"/>
      <c r="C50" s="39">
        <v>4266.5200000000004</v>
      </c>
      <c r="D50" s="31" t="s">
        <v>52</v>
      </c>
      <c r="E50" s="39">
        <v>4</v>
      </c>
    </row>
    <row r="51" spans="1:5" s="29" customFormat="1" ht="15.75" thickBot="1" x14ac:dyDescent="0.3">
      <c r="A51" s="31" t="s">
        <v>146</v>
      </c>
      <c r="B51" s="31"/>
      <c r="C51" s="39">
        <v>1987.56</v>
      </c>
      <c r="D51" s="31" t="s">
        <v>6</v>
      </c>
      <c r="E51" s="39">
        <v>12</v>
      </c>
    </row>
    <row r="52" spans="1:5" s="29" customFormat="1" ht="15.75" thickBot="1" x14ac:dyDescent="0.3">
      <c r="A52" s="31" t="s">
        <v>147</v>
      </c>
      <c r="B52" s="31"/>
      <c r="C52" s="39">
        <v>912.18</v>
      </c>
      <c r="D52" s="31" t="s">
        <v>148</v>
      </c>
      <c r="E52" s="39">
        <v>1</v>
      </c>
    </row>
    <row r="53" spans="1:5" s="29" customFormat="1" ht="15.75" thickBot="1" x14ac:dyDescent="0.3">
      <c r="A53" s="31" t="s">
        <v>36</v>
      </c>
      <c r="B53" s="31"/>
      <c r="C53" s="39">
        <v>1651.67</v>
      </c>
      <c r="D53" s="31" t="s">
        <v>5</v>
      </c>
      <c r="E53" s="39">
        <v>19</v>
      </c>
    </row>
    <row r="54" spans="1:5" s="29" customFormat="1" ht="15.75" thickBot="1" x14ac:dyDescent="0.3">
      <c r="A54" s="31" t="s">
        <v>149</v>
      </c>
      <c r="B54" s="31"/>
      <c r="C54" s="39">
        <v>5166.7</v>
      </c>
      <c r="D54" s="31" t="s">
        <v>6</v>
      </c>
      <c r="E54" s="39">
        <v>22</v>
      </c>
    </row>
    <row r="55" spans="1:5" s="26" customFormat="1" ht="52.5" customHeight="1" outlineLevel="2" thickBot="1" x14ac:dyDescent="0.3">
      <c r="A55" s="22" t="s">
        <v>21</v>
      </c>
      <c r="B55" s="27"/>
      <c r="C55" s="47">
        <f>SUM(C56:C84)</f>
        <v>431172.61</v>
      </c>
      <c r="D55" s="27"/>
      <c r="E55" s="27"/>
    </row>
    <row r="56" spans="1:5" s="29" customFormat="1" ht="15.75" thickBot="1" x14ac:dyDescent="0.3">
      <c r="A56" s="31" t="s">
        <v>31</v>
      </c>
      <c r="B56" s="31"/>
      <c r="C56" s="39">
        <v>21551.7</v>
      </c>
      <c r="D56" s="31" t="s">
        <v>32</v>
      </c>
      <c r="E56" s="39">
        <v>38</v>
      </c>
    </row>
    <row r="57" spans="1:5" s="29" customFormat="1" ht="15.75" thickBot="1" x14ac:dyDescent="0.3">
      <c r="A57" s="31" t="s">
        <v>40</v>
      </c>
      <c r="B57" s="31"/>
      <c r="C57" s="39">
        <v>9712.32</v>
      </c>
      <c r="D57" s="31" t="s">
        <v>33</v>
      </c>
      <c r="E57" s="39">
        <v>12</v>
      </c>
    </row>
    <row r="58" spans="1:5" s="29" customFormat="1" ht="15.75" thickBot="1" x14ac:dyDescent="0.3">
      <c r="A58" s="31" t="s">
        <v>107</v>
      </c>
      <c r="B58" s="31"/>
      <c r="C58" s="39">
        <v>19007.599999999999</v>
      </c>
      <c r="D58" s="31" t="s">
        <v>52</v>
      </c>
      <c r="E58" s="39">
        <v>20</v>
      </c>
    </row>
    <row r="59" spans="1:5" s="29" customFormat="1" ht="15.75" thickBot="1" x14ac:dyDescent="0.3">
      <c r="A59" s="31" t="s">
        <v>108</v>
      </c>
      <c r="B59" s="31"/>
      <c r="C59" s="39">
        <f>216*227+216*281</f>
        <v>109728</v>
      </c>
      <c r="D59" s="31" t="s">
        <v>109</v>
      </c>
      <c r="E59" s="39">
        <v>360</v>
      </c>
    </row>
    <row r="60" spans="1:5" s="29" customFormat="1" ht="15.75" thickBot="1" x14ac:dyDescent="0.3">
      <c r="A60" s="31" t="s">
        <v>110</v>
      </c>
      <c r="B60" s="31"/>
      <c r="C60" s="39">
        <v>381.43</v>
      </c>
      <c r="D60" s="31" t="s">
        <v>111</v>
      </c>
      <c r="E60" s="39">
        <v>1</v>
      </c>
    </row>
    <row r="61" spans="1:5" s="29" customFormat="1" ht="15.75" thickBot="1" x14ac:dyDescent="0.3">
      <c r="A61" s="31" t="s">
        <v>112</v>
      </c>
      <c r="B61" s="31"/>
      <c r="C61" s="39">
        <v>996.45</v>
      </c>
      <c r="D61" s="31" t="s">
        <v>52</v>
      </c>
      <c r="E61" s="39">
        <v>5</v>
      </c>
    </row>
    <row r="62" spans="1:5" s="29" customFormat="1" ht="15.75" thickBot="1" x14ac:dyDescent="0.3">
      <c r="A62" s="31" t="s">
        <v>113</v>
      </c>
      <c r="B62" s="31"/>
      <c r="C62" s="39">
        <v>1117.43</v>
      </c>
      <c r="D62" s="31" t="s">
        <v>52</v>
      </c>
      <c r="E62" s="39">
        <v>1</v>
      </c>
    </row>
    <row r="63" spans="1:5" s="29" customFormat="1" ht="15.75" thickBot="1" x14ac:dyDescent="0.3">
      <c r="A63" s="31" t="s">
        <v>35</v>
      </c>
      <c r="B63" s="31"/>
      <c r="C63" s="39">
        <v>25224.16</v>
      </c>
      <c r="D63" s="31" t="s">
        <v>6</v>
      </c>
      <c r="E63" s="39">
        <v>181</v>
      </c>
    </row>
    <row r="64" spans="1:5" s="29" customFormat="1" ht="15.75" thickBot="1" x14ac:dyDescent="0.3">
      <c r="A64" s="31" t="s">
        <v>56</v>
      </c>
      <c r="B64" s="31"/>
      <c r="C64" s="39">
        <v>172.59</v>
      </c>
      <c r="D64" s="31" t="s">
        <v>6</v>
      </c>
      <c r="E64" s="39">
        <v>1</v>
      </c>
    </row>
    <row r="65" spans="1:5" s="29" customFormat="1" ht="15.75" thickBot="1" x14ac:dyDescent="0.3">
      <c r="A65" s="31" t="s">
        <v>114</v>
      </c>
      <c r="B65" s="31"/>
      <c r="C65" s="39">
        <v>870.02</v>
      </c>
      <c r="D65" s="31" t="s">
        <v>52</v>
      </c>
      <c r="E65" s="39">
        <v>2</v>
      </c>
    </row>
    <row r="66" spans="1:5" s="29" customFormat="1" ht="15.75" thickBot="1" x14ac:dyDescent="0.3">
      <c r="A66" s="31" t="s">
        <v>115</v>
      </c>
      <c r="B66" s="31"/>
      <c r="C66" s="39">
        <v>2511.6799999999998</v>
      </c>
      <c r="D66" s="31" t="s">
        <v>6</v>
      </c>
      <c r="E66" s="39">
        <v>3.1</v>
      </c>
    </row>
    <row r="67" spans="1:5" s="29" customFormat="1" ht="15.75" thickBot="1" x14ac:dyDescent="0.3">
      <c r="A67" s="31" t="s">
        <v>116</v>
      </c>
      <c r="B67" s="31"/>
      <c r="C67" s="39">
        <v>11806.5</v>
      </c>
      <c r="D67" s="31" t="s">
        <v>33</v>
      </c>
      <c r="E67" s="39">
        <v>17</v>
      </c>
    </row>
    <row r="68" spans="1:5" s="29" customFormat="1" ht="15.75" thickBot="1" x14ac:dyDescent="0.3">
      <c r="A68" s="31" t="s">
        <v>58</v>
      </c>
      <c r="B68" s="31"/>
      <c r="C68" s="39">
        <v>38429.370000000003</v>
      </c>
      <c r="D68" s="31" t="s">
        <v>52</v>
      </c>
      <c r="E68" s="39">
        <v>63</v>
      </c>
    </row>
    <row r="69" spans="1:5" s="29" customFormat="1" ht="15.75" thickBot="1" x14ac:dyDescent="0.3">
      <c r="A69" s="31" t="s">
        <v>117</v>
      </c>
      <c r="B69" s="31"/>
      <c r="C69" s="39">
        <v>13614.84</v>
      </c>
      <c r="D69" s="31" t="s">
        <v>52</v>
      </c>
      <c r="E69" s="39">
        <v>4</v>
      </c>
    </row>
    <row r="70" spans="1:5" s="29" customFormat="1" ht="15.75" thickBot="1" x14ac:dyDescent="0.3">
      <c r="A70" s="31" t="s">
        <v>59</v>
      </c>
      <c r="B70" s="31"/>
      <c r="C70" s="39">
        <v>10528</v>
      </c>
      <c r="D70" s="31" t="s">
        <v>6</v>
      </c>
      <c r="E70" s="39">
        <v>7</v>
      </c>
    </row>
    <row r="71" spans="1:5" s="29" customFormat="1" ht="15.75" thickBot="1" x14ac:dyDescent="0.3">
      <c r="A71" s="31" t="s">
        <v>118</v>
      </c>
      <c r="B71" s="31"/>
      <c r="C71" s="39">
        <v>867.5</v>
      </c>
      <c r="D71" s="31" t="s">
        <v>6</v>
      </c>
      <c r="E71" s="39">
        <v>0.5</v>
      </c>
    </row>
    <row r="72" spans="1:5" s="29" customFormat="1" ht="15.75" thickBot="1" x14ac:dyDescent="0.3">
      <c r="A72" s="31" t="s">
        <v>119</v>
      </c>
      <c r="B72" s="31"/>
      <c r="C72" s="39">
        <v>4932</v>
      </c>
      <c r="D72" s="31" t="s">
        <v>6</v>
      </c>
      <c r="E72" s="39">
        <v>4.5</v>
      </c>
    </row>
    <row r="73" spans="1:5" s="29" customFormat="1" ht="15.75" thickBot="1" x14ac:dyDescent="0.3">
      <c r="A73" s="31" t="s">
        <v>60</v>
      </c>
      <c r="B73" s="31"/>
      <c r="C73" s="39">
        <v>197.25</v>
      </c>
      <c r="D73" s="31" t="s">
        <v>6</v>
      </c>
      <c r="E73" s="39">
        <v>0.25</v>
      </c>
    </row>
    <row r="74" spans="1:5" s="29" customFormat="1" ht="15.75" thickBot="1" x14ac:dyDescent="0.3">
      <c r="A74" s="31" t="s">
        <v>120</v>
      </c>
      <c r="B74" s="31"/>
      <c r="C74" s="39">
        <v>10289.200000000001</v>
      </c>
      <c r="D74" s="31" t="s">
        <v>121</v>
      </c>
      <c r="E74" s="39">
        <v>2</v>
      </c>
    </row>
    <row r="75" spans="1:5" s="29" customFormat="1" ht="15.75" thickBot="1" x14ac:dyDescent="0.3">
      <c r="A75" s="31" t="s">
        <v>61</v>
      </c>
      <c r="B75" s="31"/>
      <c r="C75" s="39">
        <v>8705.76</v>
      </c>
      <c r="D75" s="31" t="s">
        <v>33</v>
      </c>
      <c r="E75" s="39">
        <v>12</v>
      </c>
    </row>
    <row r="76" spans="1:5" s="29" customFormat="1" ht="15.75" thickBot="1" x14ac:dyDescent="0.3">
      <c r="A76" s="31" t="s">
        <v>122</v>
      </c>
      <c r="B76" s="31"/>
      <c r="C76" s="39">
        <v>378.24</v>
      </c>
      <c r="D76" s="31" t="s">
        <v>52</v>
      </c>
      <c r="E76" s="39">
        <v>1</v>
      </c>
    </row>
    <row r="77" spans="1:5" s="29" customFormat="1" ht="15.75" thickBot="1" x14ac:dyDescent="0.3">
      <c r="A77" s="31" t="s">
        <v>34</v>
      </c>
      <c r="B77" s="31"/>
      <c r="C77" s="39">
        <v>2398.7600000000002</v>
      </c>
      <c r="D77" s="31" t="s">
        <v>52</v>
      </c>
      <c r="E77" s="39">
        <v>14</v>
      </c>
    </row>
    <row r="78" spans="1:5" s="29" customFormat="1" ht="15.75" thickBot="1" x14ac:dyDescent="0.3">
      <c r="A78" s="31" t="s">
        <v>123</v>
      </c>
      <c r="B78" s="31"/>
      <c r="C78" s="39">
        <v>2876.19</v>
      </c>
      <c r="D78" s="31" t="s">
        <v>124</v>
      </c>
      <c r="E78" s="39">
        <v>1</v>
      </c>
    </row>
    <row r="79" spans="1:5" s="29" customFormat="1" ht="15.75" thickBot="1" x14ac:dyDescent="0.3">
      <c r="A79" s="31" t="s">
        <v>43</v>
      </c>
      <c r="B79" s="31"/>
      <c r="C79" s="39">
        <v>1243.06</v>
      </c>
      <c r="D79" s="31" t="s">
        <v>33</v>
      </c>
      <c r="E79" s="39">
        <v>2</v>
      </c>
    </row>
    <row r="80" spans="1:5" s="29" customFormat="1" ht="15.75" thickBot="1" x14ac:dyDescent="0.3">
      <c r="A80" s="31" t="s">
        <v>64</v>
      </c>
      <c r="B80" s="31"/>
      <c r="C80" s="39">
        <v>14766</v>
      </c>
      <c r="D80" s="31" t="s">
        <v>6</v>
      </c>
      <c r="E80" s="39">
        <v>9.1999999999999993</v>
      </c>
    </row>
    <row r="81" spans="1:7" s="29" customFormat="1" ht="15.75" thickBot="1" x14ac:dyDescent="0.3">
      <c r="A81" s="31" t="s">
        <v>125</v>
      </c>
      <c r="B81" s="31"/>
      <c r="C81" s="39">
        <v>473</v>
      </c>
      <c r="D81" s="31" t="s">
        <v>126</v>
      </c>
      <c r="E81" s="39">
        <v>1</v>
      </c>
    </row>
    <row r="82" spans="1:7" s="29" customFormat="1" ht="15.75" thickBot="1" x14ac:dyDescent="0.3">
      <c r="A82" s="31" t="s">
        <v>127</v>
      </c>
      <c r="B82" s="31"/>
      <c r="C82" s="39">
        <v>1038</v>
      </c>
      <c r="D82" s="31" t="s">
        <v>121</v>
      </c>
      <c r="E82" s="39">
        <v>2</v>
      </c>
    </row>
    <row r="83" spans="1:7" s="29" customFormat="1" ht="15.75" thickBot="1" x14ac:dyDescent="0.3">
      <c r="A83" s="31" t="s">
        <v>152</v>
      </c>
      <c r="B83" s="31"/>
      <c r="C83" s="45">
        <v>1918.9</v>
      </c>
      <c r="D83" s="31" t="s">
        <v>52</v>
      </c>
      <c r="E83" s="39">
        <v>1</v>
      </c>
      <c r="G83" s="44"/>
    </row>
    <row r="84" spans="1:7" s="29" customFormat="1" ht="15.75" thickBot="1" x14ac:dyDescent="0.3">
      <c r="A84" s="31" t="s">
        <v>151</v>
      </c>
      <c r="B84" s="31"/>
      <c r="C84" s="45">
        <v>115436.66</v>
      </c>
      <c r="D84" s="31" t="s">
        <v>111</v>
      </c>
      <c r="E84" s="39">
        <v>1</v>
      </c>
      <c r="G84" s="44"/>
    </row>
    <row r="85" spans="1:7" s="26" customFormat="1" ht="29.25" outlineLevel="2" thickBot="1" x14ac:dyDescent="0.3">
      <c r="A85" s="22" t="s">
        <v>22</v>
      </c>
      <c r="B85" s="27"/>
      <c r="C85" s="28">
        <f>C86+C87</f>
        <v>90685.489999999991</v>
      </c>
      <c r="D85" s="27"/>
      <c r="E85" s="27"/>
    </row>
    <row r="86" spans="1:7" s="29" customFormat="1" ht="15.75" thickBot="1" x14ac:dyDescent="0.3">
      <c r="A86" s="31" t="s">
        <v>73</v>
      </c>
      <c r="B86" s="31"/>
      <c r="C86" s="39">
        <v>44304.75</v>
      </c>
      <c r="D86" s="31" t="s">
        <v>4</v>
      </c>
      <c r="E86" s="39">
        <v>50634</v>
      </c>
    </row>
    <row r="87" spans="1:7" s="29" customFormat="1" ht="15.75" thickBot="1" x14ac:dyDescent="0.3">
      <c r="A87" s="31" t="s">
        <v>74</v>
      </c>
      <c r="B87" s="31"/>
      <c r="C87" s="39">
        <v>46380.74</v>
      </c>
      <c r="D87" s="31" t="s">
        <v>4</v>
      </c>
      <c r="E87" s="39">
        <v>50634</v>
      </c>
    </row>
    <row r="88" spans="1:7" ht="29.25" thickBot="1" x14ac:dyDescent="0.3">
      <c r="A88" s="25" t="s">
        <v>23</v>
      </c>
      <c r="B88" s="10" t="e">
        <f>SUM(#REF!)</f>
        <v>#REF!</v>
      </c>
      <c r="C88" s="11">
        <f>C89+C90</f>
        <v>415705.14</v>
      </c>
      <c r="D88" s="3"/>
      <c r="E88" s="2"/>
    </row>
    <row r="89" spans="1:7" s="29" customFormat="1" ht="15.75" thickBot="1" x14ac:dyDescent="0.3">
      <c r="A89" s="31" t="s">
        <v>89</v>
      </c>
      <c r="B89" s="31"/>
      <c r="C89" s="39">
        <v>205067.7</v>
      </c>
      <c r="D89" s="31" t="s">
        <v>4</v>
      </c>
      <c r="E89" s="39">
        <v>50634</v>
      </c>
    </row>
    <row r="90" spans="1:7" s="29" customFormat="1" ht="15.75" thickBot="1" x14ac:dyDescent="0.3">
      <c r="A90" s="31" t="s">
        <v>90</v>
      </c>
      <c r="B90" s="31"/>
      <c r="C90" s="39">
        <v>210637.44</v>
      </c>
      <c r="D90" s="31" t="s">
        <v>4</v>
      </c>
      <c r="E90" s="39">
        <v>50634</v>
      </c>
    </row>
    <row r="91" spans="1:7" ht="28.5" x14ac:dyDescent="0.25">
      <c r="A91" s="25" t="s">
        <v>24</v>
      </c>
      <c r="B91" s="10" t="e">
        <f>#REF!</f>
        <v>#REF!</v>
      </c>
      <c r="C91" s="11">
        <v>0</v>
      </c>
      <c r="D91" s="3"/>
      <c r="E91" s="2"/>
    </row>
    <row r="92" spans="1:7" ht="29.25" thickBot="1" x14ac:dyDescent="0.3">
      <c r="A92" s="25" t="s">
        <v>25</v>
      </c>
      <c r="B92" s="10" t="e">
        <f>#REF!+#REF!</f>
        <v>#REF!</v>
      </c>
      <c r="C92" s="11">
        <f>SUM(C93:C94)</f>
        <v>3165.6299999999997</v>
      </c>
      <c r="D92" s="3"/>
      <c r="E92" s="2"/>
    </row>
    <row r="93" spans="1:7" s="29" customFormat="1" ht="15.75" thickBot="1" x14ac:dyDescent="0.3">
      <c r="A93" s="31" t="s">
        <v>128</v>
      </c>
      <c r="B93" s="31"/>
      <c r="C93" s="39">
        <v>2755.2</v>
      </c>
      <c r="D93" s="31" t="s">
        <v>6</v>
      </c>
      <c r="E93" s="39">
        <v>10</v>
      </c>
    </row>
    <row r="94" spans="1:7" s="29" customFormat="1" ht="15.75" thickBot="1" x14ac:dyDescent="0.3">
      <c r="A94" s="31" t="s">
        <v>63</v>
      </c>
      <c r="B94" s="31"/>
      <c r="C94" s="39">
        <v>410.43</v>
      </c>
      <c r="D94" s="31" t="s">
        <v>4</v>
      </c>
      <c r="E94" s="39">
        <v>3</v>
      </c>
    </row>
    <row r="95" spans="1:7" ht="28.5" x14ac:dyDescent="0.25">
      <c r="A95" s="25" t="s">
        <v>26</v>
      </c>
      <c r="B95" s="10" t="e">
        <f>#REF!</f>
        <v>#REF!</v>
      </c>
      <c r="C95" s="11">
        <v>0</v>
      </c>
      <c r="D95" s="3"/>
      <c r="E95" s="2"/>
    </row>
    <row r="96" spans="1:7" ht="29.25" thickBot="1" x14ac:dyDescent="0.3">
      <c r="A96" s="25" t="s">
        <v>27</v>
      </c>
      <c r="B96" s="10" t="e">
        <f>#REF!+#REF!</f>
        <v>#REF!</v>
      </c>
      <c r="C96" s="11">
        <f>C97+C98</f>
        <v>94685.58</v>
      </c>
      <c r="D96" s="3"/>
      <c r="E96" s="2"/>
    </row>
    <row r="97" spans="1:5" s="29" customFormat="1" ht="15.75" thickBot="1" x14ac:dyDescent="0.3">
      <c r="A97" s="31" t="s">
        <v>91</v>
      </c>
      <c r="B97" s="31"/>
      <c r="C97" s="39">
        <v>46076.94</v>
      </c>
      <c r="D97" s="31" t="s">
        <v>6</v>
      </c>
      <c r="E97" s="39">
        <v>50634</v>
      </c>
    </row>
    <row r="98" spans="1:5" s="29" customFormat="1" ht="15.75" thickBot="1" x14ac:dyDescent="0.3">
      <c r="A98" s="31" t="s">
        <v>92</v>
      </c>
      <c r="B98" s="31"/>
      <c r="C98" s="39">
        <v>48608.639999999999</v>
      </c>
      <c r="D98" s="31" t="s">
        <v>4</v>
      </c>
      <c r="E98" s="39">
        <v>50634</v>
      </c>
    </row>
    <row r="99" spans="1:5" ht="43.5" thickBot="1" x14ac:dyDescent="0.3">
      <c r="A99" s="25" t="s">
        <v>28</v>
      </c>
      <c r="B99" s="10" t="e">
        <f>#REF!</f>
        <v>#REF!</v>
      </c>
      <c r="C99" s="11">
        <f>SUM(C100:C102)</f>
        <v>15560.55</v>
      </c>
      <c r="D99" s="3"/>
      <c r="E99" s="2"/>
    </row>
    <row r="100" spans="1:5" s="29" customFormat="1" ht="15.75" thickBot="1" x14ac:dyDescent="0.3">
      <c r="A100" s="31" t="s">
        <v>49</v>
      </c>
      <c r="B100" s="31"/>
      <c r="C100" s="39">
        <v>3810</v>
      </c>
      <c r="D100" s="31" t="s">
        <v>4</v>
      </c>
      <c r="E100" s="39">
        <v>2540</v>
      </c>
    </row>
    <row r="101" spans="1:5" s="29" customFormat="1" ht="15.75" thickBot="1" x14ac:dyDescent="0.3">
      <c r="A101" s="31" t="s">
        <v>19</v>
      </c>
      <c r="B101" s="31"/>
      <c r="C101" s="39">
        <v>3822</v>
      </c>
      <c r="D101" s="31" t="s">
        <v>4</v>
      </c>
      <c r="E101" s="39">
        <v>2548</v>
      </c>
    </row>
    <row r="102" spans="1:5" s="29" customFormat="1" ht="15.75" thickBot="1" x14ac:dyDescent="0.3">
      <c r="A102" s="31" t="s">
        <v>50</v>
      </c>
      <c r="B102" s="31"/>
      <c r="C102" s="39">
        <v>7928.55</v>
      </c>
      <c r="D102" s="31" t="s">
        <v>4</v>
      </c>
      <c r="E102" s="39">
        <v>3811.8</v>
      </c>
    </row>
    <row r="103" spans="1:5" ht="57.75" thickBot="1" x14ac:dyDescent="0.3">
      <c r="A103" s="25" t="s">
        <v>29</v>
      </c>
      <c r="B103" s="10" t="e">
        <f>SUM(#REF!)</f>
        <v>#REF!</v>
      </c>
      <c r="C103" s="11">
        <f>SUM(C104:C116)</f>
        <v>233649.89</v>
      </c>
      <c r="D103" s="3"/>
      <c r="E103" s="2"/>
    </row>
    <row r="104" spans="1:5" s="29" customFormat="1" ht="15.75" thickBot="1" x14ac:dyDescent="0.3">
      <c r="A104" s="31" t="s">
        <v>93</v>
      </c>
      <c r="B104" s="31"/>
      <c r="C104" s="39">
        <v>3400</v>
      </c>
      <c r="D104" s="31" t="s">
        <v>94</v>
      </c>
      <c r="E104" s="39">
        <v>34</v>
      </c>
    </row>
    <row r="105" spans="1:5" s="29" customFormat="1" ht="15.75" thickBot="1" x14ac:dyDescent="0.3">
      <c r="A105" s="31" t="s">
        <v>95</v>
      </c>
      <c r="B105" s="31"/>
      <c r="C105" s="39">
        <v>860.78</v>
      </c>
      <c r="D105" s="31" t="s">
        <v>4</v>
      </c>
      <c r="E105" s="39">
        <v>50634</v>
      </c>
    </row>
    <row r="106" spans="1:5" s="29" customFormat="1" ht="15.75" thickBot="1" x14ac:dyDescent="0.3">
      <c r="A106" s="31" t="s">
        <v>75</v>
      </c>
      <c r="B106" s="31"/>
      <c r="C106" s="39">
        <v>860.78</v>
      </c>
      <c r="D106" s="31" t="s">
        <v>4</v>
      </c>
      <c r="E106" s="39">
        <v>50634</v>
      </c>
    </row>
    <row r="107" spans="1:5" s="29" customFormat="1" ht="15.75" thickBot="1" x14ac:dyDescent="0.3">
      <c r="A107" s="31" t="s">
        <v>96</v>
      </c>
      <c r="B107" s="31"/>
      <c r="C107" s="39">
        <v>3533.36</v>
      </c>
      <c r="D107" s="31" t="s">
        <v>97</v>
      </c>
      <c r="E107" s="39">
        <v>0.33</v>
      </c>
    </row>
    <row r="108" spans="1:5" s="29" customFormat="1" ht="15.75" thickBot="1" x14ac:dyDescent="0.3">
      <c r="A108" s="31" t="s">
        <v>98</v>
      </c>
      <c r="B108" s="31"/>
      <c r="C108" s="39">
        <v>285</v>
      </c>
      <c r="D108" s="31" t="s">
        <v>52</v>
      </c>
      <c r="E108" s="39">
        <v>4</v>
      </c>
    </row>
    <row r="109" spans="1:5" s="29" customFormat="1" ht="15.75" thickBot="1" x14ac:dyDescent="0.3">
      <c r="A109" s="31" t="s">
        <v>99</v>
      </c>
      <c r="B109" s="31"/>
      <c r="C109" s="39">
        <v>94179.24</v>
      </c>
      <c r="D109" s="31" t="s">
        <v>4</v>
      </c>
      <c r="E109" s="39">
        <v>50634</v>
      </c>
    </row>
    <row r="110" spans="1:5" s="29" customFormat="1" ht="15.75" thickBot="1" x14ac:dyDescent="0.3">
      <c r="A110" s="31" t="s">
        <v>100</v>
      </c>
      <c r="B110" s="31"/>
      <c r="C110" s="39">
        <v>106358.28</v>
      </c>
      <c r="D110" s="31" t="s">
        <v>4</v>
      </c>
      <c r="E110" s="39">
        <v>50646.8</v>
      </c>
    </row>
    <row r="111" spans="1:5" s="29" customFormat="1" ht="15.75" thickBot="1" x14ac:dyDescent="0.3">
      <c r="A111" s="31" t="s">
        <v>101</v>
      </c>
      <c r="B111" s="31"/>
      <c r="C111" s="39">
        <v>1461.94</v>
      </c>
      <c r="D111" s="31" t="s">
        <v>52</v>
      </c>
      <c r="E111" s="39">
        <v>1</v>
      </c>
    </row>
    <row r="112" spans="1:5" s="29" customFormat="1" ht="15.75" thickBot="1" x14ac:dyDescent="0.3">
      <c r="A112" s="31" t="s">
        <v>102</v>
      </c>
      <c r="B112" s="31"/>
      <c r="C112" s="39">
        <v>7989.88</v>
      </c>
      <c r="D112" s="31" t="s">
        <v>52</v>
      </c>
      <c r="E112" s="39">
        <v>4</v>
      </c>
    </row>
    <row r="113" spans="1:6" s="29" customFormat="1" ht="15.75" thickBot="1" x14ac:dyDescent="0.3">
      <c r="A113" s="31" t="s">
        <v>103</v>
      </c>
      <c r="B113" s="31"/>
      <c r="C113" s="39">
        <v>1912.57</v>
      </c>
      <c r="D113" s="31" t="s">
        <v>52</v>
      </c>
      <c r="E113" s="39">
        <v>1</v>
      </c>
    </row>
    <row r="114" spans="1:6" s="29" customFormat="1" ht="15.75" thickBot="1" x14ac:dyDescent="0.3">
      <c r="A114" s="31" t="s">
        <v>105</v>
      </c>
      <c r="B114" s="31"/>
      <c r="C114" s="39">
        <v>4486.38</v>
      </c>
      <c r="D114" s="31" t="s">
        <v>4</v>
      </c>
      <c r="E114" s="39">
        <v>3</v>
      </c>
    </row>
    <row r="115" spans="1:6" s="29" customFormat="1" ht="15.75" thickBot="1" x14ac:dyDescent="0.3">
      <c r="A115" s="31" t="s">
        <v>106</v>
      </c>
      <c r="B115" s="31"/>
      <c r="C115" s="39">
        <v>7093.96</v>
      </c>
      <c r="D115" s="31" t="s">
        <v>4</v>
      </c>
      <c r="E115" s="39">
        <v>16.239999999999998</v>
      </c>
    </row>
    <row r="116" spans="1:6" s="29" customFormat="1" ht="15.75" thickBot="1" x14ac:dyDescent="0.3">
      <c r="A116" s="31" t="s">
        <v>104</v>
      </c>
      <c r="B116" s="31"/>
      <c r="C116" s="39">
        <v>1227.72</v>
      </c>
      <c r="D116" s="31" t="s">
        <v>6</v>
      </c>
      <c r="E116" s="39">
        <v>2</v>
      </c>
    </row>
    <row r="117" spans="1:6" x14ac:dyDescent="0.25">
      <c r="A117" s="25" t="s">
        <v>30</v>
      </c>
      <c r="B117" s="10">
        <f>B118</f>
        <v>8135.5932203389839</v>
      </c>
      <c r="C117" s="11">
        <f>C118+C119</f>
        <v>38388.92</v>
      </c>
      <c r="D117" s="3"/>
      <c r="E117" s="2"/>
    </row>
    <row r="118" spans="1:6" ht="45" x14ac:dyDescent="0.25">
      <c r="A118" s="5" t="s">
        <v>9</v>
      </c>
      <c r="B118" s="12">
        <f>C118/1.18</f>
        <v>8135.5932203389839</v>
      </c>
      <c r="C118" s="36">
        <f>E118*12*5</f>
        <v>9600</v>
      </c>
      <c r="D118" s="5" t="s">
        <v>7</v>
      </c>
      <c r="E118" s="5">
        <v>160</v>
      </c>
    </row>
    <row r="119" spans="1:6" x14ac:dyDescent="0.25">
      <c r="A119" s="3" t="s">
        <v>42</v>
      </c>
      <c r="B119" s="35"/>
      <c r="C119" s="38">
        <v>28788.92</v>
      </c>
      <c r="D119" s="13" t="s">
        <v>37</v>
      </c>
      <c r="E119" s="2"/>
    </row>
    <row r="120" spans="1:6" x14ac:dyDescent="0.25">
      <c r="A120" s="25" t="s">
        <v>76</v>
      </c>
      <c r="B120" s="14" t="e">
        <f>B12+B15+B18+#REF!+#REF!+#REF!+B88+B91+B92+B95+B96+B99+B103+B117</f>
        <v>#REF!</v>
      </c>
      <c r="C120" s="37">
        <f>C12+C15+C18+C20+C27+C55+C92+C95+C96+C99+C1034+C103+C88+C85</f>
        <v>2426720.1100000003</v>
      </c>
      <c r="D120" s="13" t="s">
        <v>37</v>
      </c>
      <c r="E120" s="2"/>
      <c r="F120" s="34" t="b">
        <f>C120=[1]Лист1!$C$95</f>
        <v>0</v>
      </c>
    </row>
    <row r="121" spans="1:6" x14ac:dyDescent="0.25">
      <c r="A121" s="25" t="s">
        <v>77</v>
      </c>
      <c r="B121" s="15"/>
      <c r="C121" s="11">
        <f>C120*1.2+C117</f>
        <v>2950453.0520000001</v>
      </c>
      <c r="D121" s="13" t="s">
        <v>37</v>
      </c>
      <c r="E121" s="2"/>
    </row>
    <row r="122" spans="1:6" x14ac:dyDescent="0.25">
      <c r="A122" s="25" t="s">
        <v>78</v>
      </c>
      <c r="B122" s="15"/>
      <c r="C122" s="11">
        <f>C5+C8-C121</f>
        <v>-12264.422000000253</v>
      </c>
      <c r="D122" s="13" t="s">
        <v>37</v>
      </c>
      <c r="E122" s="2"/>
    </row>
    <row r="123" spans="1:6" ht="28.5" x14ac:dyDescent="0.25">
      <c r="A123" s="22" t="s">
        <v>79</v>
      </c>
      <c r="B123" s="10"/>
      <c r="C123" s="11">
        <f>C122+C7</f>
        <v>36268.188000000082</v>
      </c>
      <c r="D123" s="13" t="s">
        <v>37</v>
      </c>
      <c r="E123" s="2"/>
    </row>
  </sheetData>
  <mergeCells count="4">
    <mergeCell ref="A1:E1"/>
    <mergeCell ref="A11:E11"/>
    <mergeCell ref="C2:E2"/>
    <mergeCell ref="A4:E4"/>
  </mergeCells>
  <hyperlinks>
    <hyperlink ref="D3" location="Ед.изм.!A1" display="Ед.изм."/>
  </hyperlinks>
  <pageMargins left="0.55118110236220474" right="0.23622047244094491" top="0.43307086614173229" bottom="0.23622047244094491" header="0.31496062992125984" footer="0.31496062992125984"/>
  <pageSetup paperSize="9" scale="76" orientation="portrait" r:id="rId1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95"/>
  <sheetViews>
    <sheetView topLeftCell="A40" zoomScale="115" zoomScaleNormal="115" workbookViewId="0">
      <selection activeCell="A9" sqref="A9"/>
    </sheetView>
  </sheetViews>
  <sheetFormatPr defaultRowHeight="15" x14ac:dyDescent="0.25"/>
  <cols>
    <col min="1" max="1" width="70.5703125" style="29" customWidth="1"/>
    <col min="2" max="2" width="70.5703125" style="29" hidden="1" customWidth="1"/>
    <col min="3" max="3" width="18.85546875" style="29" customWidth="1"/>
    <col min="4" max="4" width="20.5703125" style="29" customWidth="1"/>
    <col min="5" max="5" width="12.5703125" style="29" customWidth="1"/>
    <col min="6" max="16384" width="9.140625" style="29"/>
  </cols>
  <sheetData>
    <row r="2" spans="1:5" x14ac:dyDescent="0.25">
      <c r="A2" s="29" t="s">
        <v>150</v>
      </c>
    </row>
    <row r="3" spans="1:5" x14ac:dyDescent="0.25">
      <c r="A3" s="29" t="s">
        <v>47</v>
      </c>
    </row>
    <row r="4" spans="1:5" ht="15.75" thickBot="1" x14ac:dyDescent="0.3"/>
    <row r="5" spans="1:5" ht="15.75" thickBot="1" x14ac:dyDescent="0.3">
      <c r="A5" s="30" t="s">
        <v>46</v>
      </c>
      <c r="B5" s="30"/>
      <c r="C5" s="30" t="s">
        <v>48</v>
      </c>
      <c r="D5" s="30" t="s">
        <v>45</v>
      </c>
      <c r="E5" s="30" t="s">
        <v>44</v>
      </c>
    </row>
    <row r="6" spans="1:5" s="43" customFormat="1" ht="15.75" thickBot="1" x14ac:dyDescent="0.3">
      <c r="A6" s="41" t="s">
        <v>129</v>
      </c>
      <c r="B6" s="41"/>
      <c r="C6" s="42">
        <v>51944.41</v>
      </c>
      <c r="D6" s="41" t="s">
        <v>130</v>
      </c>
      <c r="E6" s="42">
        <v>1</v>
      </c>
    </row>
    <row r="7" spans="1:5" s="43" customFormat="1" ht="15.75" thickBot="1" x14ac:dyDescent="0.3">
      <c r="A7" s="41" t="s">
        <v>82</v>
      </c>
      <c r="B7" s="41"/>
      <c r="C7" s="42">
        <v>24445.26</v>
      </c>
      <c r="D7" s="41" t="s">
        <v>14</v>
      </c>
      <c r="E7" s="42">
        <v>378</v>
      </c>
    </row>
    <row r="8" spans="1:5" s="43" customFormat="1" ht="15.75" thickBot="1" x14ac:dyDescent="0.3">
      <c r="A8" s="41" t="s">
        <v>31</v>
      </c>
      <c r="B8" s="41"/>
      <c r="C8" s="42">
        <v>21551.7</v>
      </c>
      <c r="D8" s="41" t="s">
        <v>32</v>
      </c>
      <c r="E8" s="42">
        <v>38</v>
      </c>
    </row>
    <row r="9" spans="1:5" s="43" customFormat="1" ht="15.75" thickBot="1" x14ac:dyDescent="0.3">
      <c r="A9" s="41" t="s">
        <v>83</v>
      </c>
      <c r="B9" s="41"/>
      <c r="C9" s="42">
        <v>5569.74</v>
      </c>
      <c r="D9" s="41" t="s">
        <v>4</v>
      </c>
      <c r="E9" s="42">
        <v>50634</v>
      </c>
    </row>
    <row r="10" spans="1:5" s="43" customFormat="1" ht="15.75" thickBot="1" x14ac:dyDescent="0.3">
      <c r="A10" s="41" t="s">
        <v>84</v>
      </c>
      <c r="B10" s="41"/>
      <c r="C10" s="42">
        <v>5569.74</v>
      </c>
      <c r="D10" s="41" t="s">
        <v>4</v>
      </c>
      <c r="E10" s="42">
        <v>50634</v>
      </c>
    </row>
    <row r="11" spans="1:5" s="43" customFormat="1" ht="15.75" thickBot="1" x14ac:dyDescent="0.3">
      <c r="A11" s="41" t="s">
        <v>49</v>
      </c>
      <c r="B11" s="41"/>
      <c r="C11" s="42">
        <v>3810</v>
      </c>
      <c r="D11" s="41" t="s">
        <v>4</v>
      </c>
      <c r="E11" s="42">
        <v>2540</v>
      </c>
    </row>
    <row r="12" spans="1:5" s="43" customFormat="1" ht="15.75" thickBot="1" x14ac:dyDescent="0.3">
      <c r="A12" s="41" t="s">
        <v>19</v>
      </c>
      <c r="B12" s="41"/>
      <c r="C12" s="42">
        <v>3822</v>
      </c>
      <c r="D12" s="41" t="s">
        <v>4</v>
      </c>
      <c r="E12" s="42">
        <v>2548</v>
      </c>
    </row>
    <row r="13" spans="1:5" s="43" customFormat="1" ht="15.75" thickBot="1" x14ac:dyDescent="0.3">
      <c r="A13" s="41" t="s">
        <v>50</v>
      </c>
      <c r="B13" s="41"/>
      <c r="C13" s="42">
        <v>7928.55</v>
      </c>
      <c r="D13" s="41" t="s">
        <v>4</v>
      </c>
      <c r="E13" s="42">
        <v>3811.8</v>
      </c>
    </row>
    <row r="14" spans="1:5" s="43" customFormat="1" ht="15.75" thickBot="1" x14ac:dyDescent="0.3">
      <c r="A14" s="41" t="s">
        <v>40</v>
      </c>
      <c r="B14" s="41"/>
      <c r="C14" s="42">
        <v>9712.32</v>
      </c>
      <c r="D14" s="41" t="s">
        <v>33</v>
      </c>
      <c r="E14" s="42">
        <v>12</v>
      </c>
    </row>
    <row r="15" spans="1:5" s="43" customFormat="1" ht="15.75" thickBot="1" x14ac:dyDescent="0.3">
      <c r="A15" s="41" t="s">
        <v>131</v>
      </c>
      <c r="B15" s="41"/>
      <c r="C15" s="42">
        <v>1143.74</v>
      </c>
      <c r="D15" s="41" t="s">
        <v>52</v>
      </c>
      <c r="E15" s="42">
        <v>1</v>
      </c>
    </row>
    <row r="16" spans="1:5" s="43" customFormat="1" ht="15.75" thickBot="1" x14ac:dyDescent="0.3">
      <c r="A16" s="41" t="s">
        <v>107</v>
      </c>
      <c r="B16" s="41"/>
      <c r="C16" s="42">
        <v>19007.599999999999</v>
      </c>
      <c r="D16" s="41" t="s">
        <v>52</v>
      </c>
      <c r="E16" s="42">
        <v>20</v>
      </c>
    </row>
    <row r="17" spans="1:5" s="43" customFormat="1" ht="15.75" thickBot="1" x14ac:dyDescent="0.3">
      <c r="A17" s="41" t="s">
        <v>132</v>
      </c>
      <c r="B17" s="41"/>
      <c r="C17" s="42">
        <v>6537.66</v>
      </c>
      <c r="D17" s="41" t="s">
        <v>109</v>
      </c>
      <c r="E17" s="42">
        <v>6</v>
      </c>
    </row>
    <row r="18" spans="1:5" s="43" customFormat="1" ht="15.75" thickBot="1" x14ac:dyDescent="0.3">
      <c r="A18" s="41" t="s">
        <v>51</v>
      </c>
      <c r="B18" s="41"/>
      <c r="C18" s="42">
        <v>9448.6</v>
      </c>
      <c r="D18" s="41" t="s">
        <v>52</v>
      </c>
      <c r="E18" s="42">
        <v>119</v>
      </c>
    </row>
    <row r="19" spans="1:5" s="43" customFormat="1" ht="15.75" thickBot="1" x14ac:dyDescent="0.3">
      <c r="A19" s="41" t="s">
        <v>53</v>
      </c>
      <c r="B19" s="41"/>
      <c r="C19" s="42">
        <v>407.84</v>
      </c>
      <c r="D19" s="41" t="s">
        <v>52</v>
      </c>
      <c r="E19" s="42">
        <v>1</v>
      </c>
    </row>
    <row r="20" spans="1:5" s="43" customFormat="1" ht="15.75" thickBot="1" x14ac:dyDescent="0.3">
      <c r="A20" s="41" t="s">
        <v>54</v>
      </c>
      <c r="B20" s="41"/>
      <c r="C20" s="42">
        <v>3565.12</v>
      </c>
      <c r="D20" s="41" t="s">
        <v>52</v>
      </c>
      <c r="E20" s="42">
        <v>16</v>
      </c>
    </row>
    <row r="21" spans="1:5" s="43" customFormat="1" ht="15.75" thickBot="1" x14ac:dyDescent="0.3">
      <c r="A21" s="41" t="s">
        <v>133</v>
      </c>
      <c r="B21" s="41"/>
      <c r="C21" s="42">
        <v>4842.8100000000004</v>
      </c>
      <c r="D21" s="41" t="s">
        <v>52</v>
      </c>
      <c r="E21" s="42">
        <v>21</v>
      </c>
    </row>
    <row r="22" spans="1:5" s="43" customFormat="1" ht="15.75" thickBot="1" x14ac:dyDescent="0.3">
      <c r="A22" s="41" t="s">
        <v>134</v>
      </c>
      <c r="B22" s="41"/>
      <c r="C22" s="42">
        <v>3992.45</v>
      </c>
      <c r="D22" s="41" t="s">
        <v>6</v>
      </c>
      <c r="E22" s="42">
        <v>17</v>
      </c>
    </row>
    <row r="23" spans="1:5" s="43" customFormat="1" ht="15.75" thickBot="1" x14ac:dyDescent="0.3">
      <c r="A23" s="41" t="s">
        <v>105</v>
      </c>
      <c r="B23" s="41"/>
      <c r="C23" s="42">
        <v>4486.38</v>
      </c>
      <c r="D23" s="41" t="s">
        <v>4</v>
      </c>
      <c r="E23" s="42">
        <v>3</v>
      </c>
    </row>
    <row r="24" spans="1:5" s="43" customFormat="1" ht="15.75" thickBot="1" x14ac:dyDescent="0.3">
      <c r="A24" s="41" t="s">
        <v>135</v>
      </c>
      <c r="B24" s="41"/>
      <c r="C24" s="42">
        <v>4177.68</v>
      </c>
      <c r="D24" s="41" t="s">
        <v>52</v>
      </c>
      <c r="E24" s="42">
        <v>4</v>
      </c>
    </row>
    <row r="25" spans="1:5" s="43" customFormat="1" ht="15.75" thickBot="1" x14ac:dyDescent="0.3">
      <c r="A25" s="41" t="s">
        <v>106</v>
      </c>
      <c r="B25" s="41"/>
      <c r="C25" s="42">
        <v>7093.96</v>
      </c>
      <c r="D25" s="41" t="s">
        <v>4</v>
      </c>
      <c r="E25" s="42">
        <v>16.239999999999998</v>
      </c>
    </row>
    <row r="26" spans="1:5" s="43" customFormat="1" ht="15.75" thickBot="1" x14ac:dyDescent="0.3">
      <c r="A26" s="41" t="s">
        <v>108</v>
      </c>
      <c r="B26" s="41"/>
      <c r="C26" s="42">
        <v>20833.2</v>
      </c>
      <c r="D26" s="41" t="s">
        <v>109</v>
      </c>
      <c r="E26" s="42">
        <v>360</v>
      </c>
    </row>
    <row r="27" spans="1:5" s="43" customFormat="1" ht="15.75" thickBot="1" x14ac:dyDescent="0.3">
      <c r="A27" s="41" t="s">
        <v>93</v>
      </c>
      <c r="B27" s="41"/>
      <c r="C27" s="42">
        <v>3400</v>
      </c>
      <c r="D27" s="41" t="s">
        <v>94</v>
      </c>
      <c r="E27" s="42">
        <v>34</v>
      </c>
    </row>
    <row r="28" spans="1:5" s="43" customFormat="1" ht="15.75" thickBot="1" x14ac:dyDescent="0.3">
      <c r="A28" s="41" t="s">
        <v>55</v>
      </c>
      <c r="B28" s="41"/>
      <c r="C28" s="42">
        <v>1000.14</v>
      </c>
      <c r="D28" s="41" t="s">
        <v>52</v>
      </c>
      <c r="E28" s="42">
        <v>3</v>
      </c>
    </row>
    <row r="29" spans="1:5" s="43" customFormat="1" ht="15.75" thickBot="1" x14ac:dyDescent="0.3">
      <c r="A29" s="41" t="s">
        <v>95</v>
      </c>
      <c r="B29" s="41"/>
      <c r="C29" s="42">
        <v>860.78</v>
      </c>
      <c r="D29" s="41" t="s">
        <v>4</v>
      </c>
      <c r="E29" s="42">
        <v>50634</v>
      </c>
    </row>
    <row r="30" spans="1:5" s="43" customFormat="1" ht="15.75" thickBot="1" x14ac:dyDescent="0.3">
      <c r="A30" s="41" t="s">
        <v>75</v>
      </c>
      <c r="B30" s="41"/>
      <c r="C30" s="42">
        <v>860.78</v>
      </c>
      <c r="D30" s="41" t="s">
        <v>4</v>
      </c>
      <c r="E30" s="42">
        <v>50634</v>
      </c>
    </row>
    <row r="31" spans="1:5" s="43" customFormat="1" ht="15.75" thickBot="1" x14ac:dyDescent="0.3">
      <c r="A31" s="41" t="s">
        <v>110</v>
      </c>
      <c r="B31" s="41"/>
      <c r="C31" s="42">
        <v>381.43</v>
      </c>
      <c r="D31" s="41" t="s">
        <v>111</v>
      </c>
      <c r="E31" s="42">
        <v>1</v>
      </c>
    </row>
    <row r="32" spans="1:5" s="43" customFormat="1" ht="15.75" thickBot="1" x14ac:dyDescent="0.3">
      <c r="A32" s="41" t="s">
        <v>112</v>
      </c>
      <c r="B32" s="41"/>
      <c r="C32" s="42">
        <v>996.45</v>
      </c>
      <c r="D32" s="41" t="s">
        <v>52</v>
      </c>
      <c r="E32" s="42">
        <v>5</v>
      </c>
    </row>
    <row r="33" spans="1:5" s="43" customFormat="1" ht="15.75" thickBot="1" x14ac:dyDescent="0.3">
      <c r="A33" s="41" t="s">
        <v>113</v>
      </c>
      <c r="B33" s="41"/>
      <c r="C33" s="42">
        <v>1117.43</v>
      </c>
      <c r="D33" s="41" t="s">
        <v>52</v>
      </c>
      <c r="E33" s="42">
        <v>1</v>
      </c>
    </row>
    <row r="34" spans="1:5" s="43" customFormat="1" ht="15.75" thickBot="1" x14ac:dyDescent="0.3">
      <c r="A34" s="41" t="s">
        <v>35</v>
      </c>
      <c r="B34" s="41"/>
      <c r="C34" s="42">
        <v>25224.16</v>
      </c>
      <c r="D34" s="41" t="s">
        <v>6</v>
      </c>
      <c r="E34" s="42">
        <v>181</v>
      </c>
    </row>
    <row r="35" spans="1:5" s="43" customFormat="1" ht="15.75" thickBot="1" x14ac:dyDescent="0.3">
      <c r="A35" s="41" t="s">
        <v>136</v>
      </c>
      <c r="B35" s="41"/>
      <c r="C35" s="42">
        <v>490</v>
      </c>
      <c r="D35" s="41" t="s">
        <v>52</v>
      </c>
      <c r="E35" s="42">
        <v>4</v>
      </c>
    </row>
    <row r="36" spans="1:5" s="43" customFormat="1" ht="15.75" thickBot="1" x14ac:dyDescent="0.3">
      <c r="A36" s="41" t="s">
        <v>128</v>
      </c>
      <c r="B36" s="41"/>
      <c r="C36" s="42">
        <v>2755.2</v>
      </c>
      <c r="D36" s="41" t="s">
        <v>6</v>
      </c>
      <c r="E36" s="42">
        <v>10</v>
      </c>
    </row>
    <row r="37" spans="1:5" s="43" customFormat="1" ht="15.75" thickBot="1" x14ac:dyDescent="0.3">
      <c r="A37" s="41" t="s">
        <v>56</v>
      </c>
      <c r="B37" s="41"/>
      <c r="C37" s="42">
        <v>172.59</v>
      </c>
      <c r="D37" s="41" t="s">
        <v>6</v>
      </c>
      <c r="E37" s="42">
        <v>1</v>
      </c>
    </row>
    <row r="38" spans="1:5" s="43" customFormat="1" ht="15.75" thickBot="1" x14ac:dyDescent="0.3">
      <c r="A38" s="41" t="s">
        <v>137</v>
      </c>
      <c r="B38" s="41"/>
      <c r="C38" s="42">
        <v>470.7</v>
      </c>
      <c r="D38" s="41" t="s">
        <v>6</v>
      </c>
      <c r="E38" s="42">
        <v>5</v>
      </c>
    </row>
    <row r="39" spans="1:5" s="43" customFormat="1" ht="15.75" thickBot="1" x14ac:dyDescent="0.3">
      <c r="A39" s="41" t="s">
        <v>114</v>
      </c>
      <c r="B39" s="41"/>
      <c r="C39" s="42">
        <v>870.02</v>
      </c>
      <c r="D39" s="41" t="s">
        <v>52</v>
      </c>
      <c r="E39" s="42">
        <v>2</v>
      </c>
    </row>
    <row r="40" spans="1:5" s="43" customFormat="1" ht="15.75" thickBot="1" x14ac:dyDescent="0.3">
      <c r="A40" s="41" t="s">
        <v>41</v>
      </c>
      <c r="B40" s="41"/>
      <c r="C40" s="42">
        <v>1034.98</v>
      </c>
      <c r="D40" s="41" t="s">
        <v>52</v>
      </c>
      <c r="E40" s="42">
        <v>1</v>
      </c>
    </row>
    <row r="41" spans="1:5" s="43" customFormat="1" ht="15.75" thickBot="1" x14ac:dyDescent="0.3">
      <c r="A41" s="41" t="s">
        <v>96</v>
      </c>
      <c r="B41" s="41"/>
      <c r="C41" s="42">
        <v>3533.36</v>
      </c>
      <c r="D41" s="41" t="s">
        <v>97</v>
      </c>
      <c r="E41" s="42">
        <v>0.33</v>
      </c>
    </row>
    <row r="42" spans="1:5" s="43" customFormat="1" ht="15.75" thickBot="1" x14ac:dyDescent="0.3">
      <c r="A42" s="41" t="s">
        <v>138</v>
      </c>
      <c r="B42" s="41"/>
      <c r="C42" s="42">
        <v>71748.800000000003</v>
      </c>
      <c r="D42" s="41" t="s">
        <v>4</v>
      </c>
      <c r="E42" s="42">
        <v>160</v>
      </c>
    </row>
    <row r="43" spans="1:5" s="43" customFormat="1" ht="15.75" thickBot="1" x14ac:dyDescent="0.3">
      <c r="A43" s="41" t="s">
        <v>57</v>
      </c>
      <c r="B43" s="41"/>
      <c r="C43" s="42">
        <v>85509</v>
      </c>
      <c r="D43" s="41" t="s">
        <v>4</v>
      </c>
      <c r="E43" s="42">
        <v>90</v>
      </c>
    </row>
    <row r="44" spans="1:5" s="43" customFormat="1" ht="15.75" thickBot="1" x14ac:dyDescent="0.3">
      <c r="A44" s="41" t="s">
        <v>104</v>
      </c>
      <c r="B44" s="41"/>
      <c r="C44" s="42">
        <v>1227.72</v>
      </c>
      <c r="D44" s="41" t="s">
        <v>6</v>
      </c>
      <c r="E44" s="42">
        <v>2</v>
      </c>
    </row>
    <row r="45" spans="1:5" s="43" customFormat="1" ht="15.75" thickBot="1" x14ac:dyDescent="0.3">
      <c r="A45" s="41" t="s">
        <v>139</v>
      </c>
      <c r="B45" s="41"/>
      <c r="C45" s="42">
        <v>521.12</v>
      </c>
      <c r="D45" s="41" t="s">
        <v>5</v>
      </c>
      <c r="E45" s="42">
        <v>1</v>
      </c>
    </row>
    <row r="46" spans="1:5" s="43" customFormat="1" ht="15.75" thickBot="1" x14ac:dyDescent="0.3">
      <c r="A46" s="41" t="s">
        <v>115</v>
      </c>
      <c r="B46" s="41"/>
      <c r="C46" s="42">
        <v>2511.6799999999998</v>
      </c>
      <c r="D46" s="41" t="s">
        <v>6</v>
      </c>
      <c r="E46" s="42">
        <v>3.1</v>
      </c>
    </row>
    <row r="47" spans="1:5" s="43" customFormat="1" ht="15.75" thickBot="1" x14ac:dyDescent="0.3">
      <c r="A47" s="41" t="s">
        <v>98</v>
      </c>
      <c r="B47" s="41"/>
      <c r="C47" s="42">
        <v>285</v>
      </c>
      <c r="D47" s="41" t="s">
        <v>52</v>
      </c>
      <c r="E47" s="42">
        <v>4</v>
      </c>
    </row>
    <row r="48" spans="1:5" s="43" customFormat="1" ht="15.75" thickBot="1" x14ac:dyDescent="0.3">
      <c r="A48" s="41" t="s">
        <v>116</v>
      </c>
      <c r="B48" s="41"/>
      <c r="C48" s="42">
        <v>11806.5</v>
      </c>
      <c r="D48" s="41" t="s">
        <v>33</v>
      </c>
      <c r="E48" s="42">
        <v>17</v>
      </c>
    </row>
    <row r="49" spans="1:5" s="43" customFormat="1" ht="15.75" thickBot="1" x14ac:dyDescent="0.3">
      <c r="A49" s="41" t="s">
        <v>58</v>
      </c>
      <c r="B49" s="41"/>
      <c r="C49" s="42">
        <v>38429.370000000003</v>
      </c>
      <c r="D49" s="41" t="s">
        <v>52</v>
      </c>
      <c r="E49" s="42">
        <v>63</v>
      </c>
    </row>
    <row r="50" spans="1:5" s="43" customFormat="1" ht="15.75" thickBot="1" x14ac:dyDescent="0.3">
      <c r="A50" s="41" t="s">
        <v>117</v>
      </c>
      <c r="B50" s="41"/>
      <c r="C50" s="42">
        <v>13614.84</v>
      </c>
      <c r="D50" s="41" t="s">
        <v>52</v>
      </c>
      <c r="E50" s="42">
        <v>4</v>
      </c>
    </row>
    <row r="51" spans="1:5" s="43" customFormat="1" ht="15.75" thickBot="1" x14ac:dyDescent="0.3">
      <c r="A51" s="41" t="s">
        <v>59</v>
      </c>
      <c r="B51" s="41"/>
      <c r="C51" s="42">
        <v>10528</v>
      </c>
      <c r="D51" s="41" t="s">
        <v>6</v>
      </c>
      <c r="E51" s="42">
        <v>7</v>
      </c>
    </row>
    <row r="52" spans="1:5" s="43" customFormat="1" ht="15.75" thickBot="1" x14ac:dyDescent="0.3">
      <c r="A52" s="41" t="s">
        <v>118</v>
      </c>
      <c r="B52" s="41"/>
      <c r="C52" s="42">
        <v>867.5</v>
      </c>
      <c r="D52" s="41" t="s">
        <v>6</v>
      </c>
      <c r="E52" s="42">
        <v>0.5</v>
      </c>
    </row>
    <row r="53" spans="1:5" s="43" customFormat="1" ht="15.75" thickBot="1" x14ac:dyDescent="0.3">
      <c r="A53" s="41" t="s">
        <v>119</v>
      </c>
      <c r="B53" s="41"/>
      <c r="C53" s="42">
        <v>4932</v>
      </c>
      <c r="D53" s="41" t="s">
        <v>6</v>
      </c>
      <c r="E53" s="42">
        <v>4.5</v>
      </c>
    </row>
    <row r="54" spans="1:5" s="43" customFormat="1" ht="15.75" thickBot="1" x14ac:dyDescent="0.3">
      <c r="A54" s="41" t="s">
        <v>60</v>
      </c>
      <c r="B54" s="41"/>
      <c r="C54" s="42">
        <v>197.25</v>
      </c>
      <c r="D54" s="41" t="s">
        <v>6</v>
      </c>
      <c r="E54" s="42">
        <v>0.25</v>
      </c>
    </row>
    <row r="55" spans="1:5" s="43" customFormat="1" ht="15.75" thickBot="1" x14ac:dyDescent="0.3">
      <c r="A55" s="41" t="s">
        <v>120</v>
      </c>
      <c r="B55" s="41"/>
      <c r="C55" s="42">
        <v>10289.200000000001</v>
      </c>
      <c r="D55" s="41" t="s">
        <v>121</v>
      </c>
      <c r="E55" s="42">
        <v>2</v>
      </c>
    </row>
    <row r="56" spans="1:5" s="43" customFormat="1" ht="15.75" thickBot="1" x14ac:dyDescent="0.3">
      <c r="A56" s="41" t="s">
        <v>91</v>
      </c>
      <c r="B56" s="41"/>
      <c r="C56" s="42">
        <v>46076.94</v>
      </c>
      <c r="D56" s="41" t="s">
        <v>6</v>
      </c>
      <c r="E56" s="42">
        <v>50634</v>
      </c>
    </row>
    <row r="57" spans="1:5" s="43" customFormat="1" ht="15.75" thickBot="1" x14ac:dyDescent="0.3">
      <c r="A57" s="41" t="s">
        <v>92</v>
      </c>
      <c r="B57" s="41"/>
      <c r="C57" s="42">
        <v>48608.639999999999</v>
      </c>
      <c r="D57" s="41" t="s">
        <v>4</v>
      </c>
      <c r="E57" s="42">
        <v>50634</v>
      </c>
    </row>
    <row r="58" spans="1:5" s="43" customFormat="1" ht="15.75" thickBot="1" x14ac:dyDescent="0.3">
      <c r="A58" s="41" t="s">
        <v>73</v>
      </c>
      <c r="B58" s="41"/>
      <c r="C58" s="42">
        <v>44304.75</v>
      </c>
      <c r="D58" s="41" t="s">
        <v>4</v>
      </c>
      <c r="E58" s="42">
        <v>50634</v>
      </c>
    </row>
    <row r="59" spans="1:5" s="43" customFormat="1" ht="15.75" thickBot="1" x14ac:dyDescent="0.3">
      <c r="A59" s="41" t="s">
        <v>74</v>
      </c>
      <c r="B59" s="41"/>
      <c r="C59" s="42">
        <v>46380.74</v>
      </c>
      <c r="D59" s="41" t="s">
        <v>4</v>
      </c>
      <c r="E59" s="42">
        <v>50634</v>
      </c>
    </row>
    <row r="60" spans="1:5" s="43" customFormat="1" ht="15.75" thickBot="1" x14ac:dyDescent="0.3">
      <c r="A60" s="41" t="s">
        <v>89</v>
      </c>
      <c r="B60" s="41"/>
      <c r="C60" s="42">
        <v>205067.7</v>
      </c>
      <c r="D60" s="41" t="s">
        <v>4</v>
      </c>
      <c r="E60" s="42">
        <v>50634</v>
      </c>
    </row>
    <row r="61" spans="1:5" s="43" customFormat="1" ht="15.75" thickBot="1" x14ac:dyDescent="0.3">
      <c r="A61" s="41" t="s">
        <v>90</v>
      </c>
      <c r="B61" s="41"/>
      <c r="C61" s="42">
        <v>210637.44</v>
      </c>
      <c r="D61" s="41" t="s">
        <v>4</v>
      </c>
      <c r="E61" s="42">
        <v>50634</v>
      </c>
    </row>
    <row r="62" spans="1:5" s="43" customFormat="1" ht="15.75" thickBot="1" x14ac:dyDescent="0.3">
      <c r="A62" s="41" t="s">
        <v>80</v>
      </c>
      <c r="B62" s="41"/>
      <c r="C62" s="42">
        <v>89622.18</v>
      </c>
      <c r="D62" s="41" t="s">
        <v>4</v>
      </c>
      <c r="E62" s="42">
        <v>50634</v>
      </c>
    </row>
    <row r="63" spans="1:5" s="43" customFormat="1" ht="15.75" thickBot="1" x14ac:dyDescent="0.3">
      <c r="A63" s="41" t="s">
        <v>81</v>
      </c>
      <c r="B63" s="41"/>
      <c r="C63" s="42">
        <v>103319.48</v>
      </c>
      <c r="D63" s="41" t="s">
        <v>4</v>
      </c>
      <c r="E63" s="42">
        <v>50646.8</v>
      </c>
    </row>
    <row r="64" spans="1:5" s="43" customFormat="1" ht="15.75" thickBot="1" x14ac:dyDescent="0.3">
      <c r="A64" s="41" t="s">
        <v>99</v>
      </c>
      <c r="B64" s="41"/>
      <c r="C64" s="42">
        <v>94179.24</v>
      </c>
      <c r="D64" s="41" t="s">
        <v>4</v>
      </c>
      <c r="E64" s="42">
        <v>50634</v>
      </c>
    </row>
    <row r="65" spans="1:5" s="43" customFormat="1" ht="15.75" thickBot="1" x14ac:dyDescent="0.3">
      <c r="A65" s="41" t="s">
        <v>100</v>
      </c>
      <c r="B65" s="41"/>
      <c r="C65" s="42">
        <v>106358.28</v>
      </c>
      <c r="D65" s="41" t="s">
        <v>4</v>
      </c>
      <c r="E65" s="42">
        <v>50646.8</v>
      </c>
    </row>
    <row r="66" spans="1:5" s="43" customFormat="1" ht="15.75" thickBot="1" x14ac:dyDescent="0.3">
      <c r="A66" s="41" t="s">
        <v>61</v>
      </c>
      <c r="B66" s="41"/>
      <c r="C66" s="42">
        <v>8705.76</v>
      </c>
      <c r="D66" s="41" t="s">
        <v>33</v>
      </c>
      <c r="E66" s="42">
        <v>12</v>
      </c>
    </row>
    <row r="67" spans="1:5" s="43" customFormat="1" ht="15.75" thickBot="1" x14ac:dyDescent="0.3">
      <c r="A67" s="41" t="s">
        <v>71</v>
      </c>
      <c r="B67" s="41"/>
      <c r="C67" s="42">
        <v>200004.3</v>
      </c>
      <c r="D67" s="41" t="s">
        <v>6</v>
      </c>
      <c r="E67" s="42">
        <v>50634</v>
      </c>
    </row>
    <row r="68" spans="1:5" s="43" customFormat="1" ht="15.75" thickBot="1" x14ac:dyDescent="0.3">
      <c r="A68" s="41" t="s">
        <v>72</v>
      </c>
      <c r="B68" s="41"/>
      <c r="C68" s="42">
        <v>208612.08</v>
      </c>
      <c r="D68" s="41" t="s">
        <v>4</v>
      </c>
      <c r="E68" s="42">
        <v>50634</v>
      </c>
    </row>
    <row r="69" spans="1:5" s="43" customFormat="1" ht="15.75" thickBot="1" x14ac:dyDescent="0.3">
      <c r="A69" s="41" t="s">
        <v>101</v>
      </c>
      <c r="B69" s="41"/>
      <c r="C69" s="42">
        <v>1461.94</v>
      </c>
      <c r="D69" s="41" t="s">
        <v>52</v>
      </c>
      <c r="E69" s="42">
        <v>1</v>
      </c>
    </row>
    <row r="70" spans="1:5" s="43" customFormat="1" ht="15.75" thickBot="1" x14ac:dyDescent="0.3">
      <c r="A70" s="41" t="s">
        <v>122</v>
      </c>
      <c r="B70" s="41"/>
      <c r="C70" s="42">
        <v>378.24</v>
      </c>
      <c r="D70" s="41" t="s">
        <v>52</v>
      </c>
      <c r="E70" s="42">
        <v>1</v>
      </c>
    </row>
    <row r="71" spans="1:5" s="43" customFormat="1" ht="15.75" thickBot="1" x14ac:dyDescent="0.3">
      <c r="A71" s="41" t="s">
        <v>140</v>
      </c>
      <c r="B71" s="41"/>
      <c r="C71" s="42">
        <v>5019.6000000000004</v>
      </c>
      <c r="D71" s="41" t="s">
        <v>52</v>
      </c>
      <c r="E71" s="42">
        <v>6</v>
      </c>
    </row>
    <row r="72" spans="1:5" s="43" customFormat="1" ht="15.75" thickBot="1" x14ac:dyDescent="0.3">
      <c r="A72" s="41" t="s">
        <v>103</v>
      </c>
      <c r="B72" s="41"/>
      <c r="C72" s="42">
        <v>1912.57</v>
      </c>
      <c r="D72" s="41" t="s">
        <v>52</v>
      </c>
      <c r="E72" s="42">
        <v>1</v>
      </c>
    </row>
    <row r="73" spans="1:5" s="43" customFormat="1" ht="15.75" thickBot="1" x14ac:dyDescent="0.3">
      <c r="A73" s="41" t="s">
        <v>62</v>
      </c>
      <c r="B73" s="41"/>
      <c r="C73" s="42">
        <v>8262.7999999999993</v>
      </c>
      <c r="D73" s="41" t="s">
        <v>5</v>
      </c>
      <c r="E73" s="42">
        <v>8</v>
      </c>
    </row>
    <row r="74" spans="1:5" s="43" customFormat="1" ht="15.75" thickBot="1" x14ac:dyDescent="0.3">
      <c r="A74" s="41" t="s">
        <v>141</v>
      </c>
      <c r="B74" s="41"/>
      <c r="C74" s="42">
        <v>871.94</v>
      </c>
      <c r="D74" s="41" t="s">
        <v>52</v>
      </c>
      <c r="E74" s="42">
        <v>2</v>
      </c>
    </row>
    <row r="75" spans="1:5" s="43" customFormat="1" ht="15.75" thickBot="1" x14ac:dyDescent="0.3">
      <c r="A75" s="41" t="s">
        <v>142</v>
      </c>
      <c r="B75" s="41"/>
      <c r="C75" s="42">
        <v>2297.36</v>
      </c>
      <c r="D75" s="41" t="s">
        <v>52</v>
      </c>
      <c r="E75" s="42">
        <v>8</v>
      </c>
    </row>
    <row r="76" spans="1:5" s="43" customFormat="1" ht="15.75" thickBot="1" x14ac:dyDescent="0.3">
      <c r="A76" s="41" t="s">
        <v>143</v>
      </c>
      <c r="B76" s="41"/>
      <c r="C76" s="42">
        <v>3631</v>
      </c>
      <c r="D76" s="41" t="s">
        <v>52</v>
      </c>
      <c r="E76" s="42">
        <v>10</v>
      </c>
    </row>
    <row r="77" spans="1:5" s="43" customFormat="1" ht="15.75" thickBot="1" x14ac:dyDescent="0.3">
      <c r="A77" s="41" t="s">
        <v>34</v>
      </c>
      <c r="B77" s="41"/>
      <c r="C77" s="42">
        <v>2398.7600000000002</v>
      </c>
      <c r="D77" s="41" t="s">
        <v>52</v>
      </c>
      <c r="E77" s="42">
        <v>14</v>
      </c>
    </row>
    <row r="78" spans="1:5" s="43" customFormat="1" ht="15.75" thickBot="1" x14ac:dyDescent="0.3">
      <c r="A78" s="41" t="s">
        <v>144</v>
      </c>
      <c r="B78" s="41"/>
      <c r="C78" s="42">
        <v>2273.14</v>
      </c>
      <c r="D78" s="41" t="s">
        <v>52</v>
      </c>
      <c r="E78" s="42">
        <v>1</v>
      </c>
    </row>
    <row r="79" spans="1:5" s="43" customFormat="1" ht="15.75" thickBot="1" x14ac:dyDescent="0.3">
      <c r="A79" s="41" t="s">
        <v>145</v>
      </c>
      <c r="B79" s="41"/>
      <c r="C79" s="42">
        <v>4266.5200000000004</v>
      </c>
      <c r="D79" s="41" t="s">
        <v>52</v>
      </c>
      <c r="E79" s="42">
        <v>4</v>
      </c>
    </row>
    <row r="80" spans="1:5" s="43" customFormat="1" ht="15.75" thickBot="1" x14ac:dyDescent="0.3">
      <c r="A80" s="41" t="s">
        <v>146</v>
      </c>
      <c r="B80" s="41"/>
      <c r="C80" s="42">
        <v>1987.56</v>
      </c>
      <c r="D80" s="41" t="s">
        <v>6</v>
      </c>
      <c r="E80" s="42">
        <v>12</v>
      </c>
    </row>
    <row r="81" spans="1:5" s="43" customFormat="1" ht="15.75" thickBot="1" x14ac:dyDescent="0.3">
      <c r="A81" s="41" t="s">
        <v>63</v>
      </c>
      <c r="B81" s="41"/>
      <c r="C81" s="42">
        <v>410.43</v>
      </c>
      <c r="D81" s="41" t="s">
        <v>4</v>
      </c>
      <c r="E81" s="42">
        <v>3</v>
      </c>
    </row>
    <row r="82" spans="1:5" s="43" customFormat="1" ht="15.75" thickBot="1" x14ac:dyDescent="0.3">
      <c r="A82" s="41" t="s">
        <v>147</v>
      </c>
      <c r="B82" s="41"/>
      <c r="C82" s="42">
        <v>912.18</v>
      </c>
      <c r="D82" s="41" t="s">
        <v>148</v>
      </c>
      <c r="E82" s="42">
        <v>1</v>
      </c>
    </row>
    <row r="83" spans="1:5" s="43" customFormat="1" ht="15.75" thickBot="1" x14ac:dyDescent="0.3">
      <c r="A83" s="41" t="s">
        <v>85</v>
      </c>
      <c r="B83" s="41"/>
      <c r="C83" s="42">
        <v>5063.3999999999996</v>
      </c>
      <c r="D83" s="41" t="s">
        <v>4</v>
      </c>
      <c r="E83" s="42">
        <v>50634</v>
      </c>
    </row>
    <row r="84" spans="1:5" s="43" customFormat="1" ht="15.75" thickBot="1" x14ac:dyDescent="0.3">
      <c r="A84" s="41" t="s">
        <v>86</v>
      </c>
      <c r="B84" s="41"/>
      <c r="C84" s="42">
        <v>5063.3999999999996</v>
      </c>
      <c r="D84" s="41" t="s">
        <v>4</v>
      </c>
      <c r="E84" s="42">
        <v>50634</v>
      </c>
    </row>
    <row r="85" spans="1:5" s="43" customFormat="1" ht="15.75" thickBot="1" x14ac:dyDescent="0.3">
      <c r="A85" s="41" t="s">
        <v>123</v>
      </c>
      <c r="B85" s="41"/>
      <c r="C85" s="42">
        <v>2876.19</v>
      </c>
      <c r="D85" s="41" t="s">
        <v>124</v>
      </c>
      <c r="E85" s="42">
        <v>1</v>
      </c>
    </row>
    <row r="86" spans="1:5" s="43" customFormat="1" ht="15.75" thickBot="1" x14ac:dyDescent="0.3">
      <c r="A86" s="41" t="s">
        <v>87</v>
      </c>
      <c r="B86" s="41"/>
      <c r="C86" s="42">
        <v>105825.06</v>
      </c>
      <c r="D86" s="41" t="s">
        <v>4</v>
      </c>
      <c r="E86" s="42">
        <v>50634</v>
      </c>
    </row>
    <row r="87" spans="1:5" s="43" customFormat="1" ht="15.75" thickBot="1" x14ac:dyDescent="0.3">
      <c r="A87" s="41" t="s">
        <v>88</v>
      </c>
      <c r="B87" s="41"/>
      <c r="C87" s="42">
        <v>105825.06</v>
      </c>
      <c r="D87" s="41" t="s">
        <v>4</v>
      </c>
      <c r="E87" s="42">
        <v>50634</v>
      </c>
    </row>
    <row r="88" spans="1:5" s="43" customFormat="1" ht="15.75" thickBot="1" x14ac:dyDescent="0.3">
      <c r="A88" s="41" t="s">
        <v>36</v>
      </c>
      <c r="B88" s="41"/>
      <c r="C88" s="42">
        <v>1651.67</v>
      </c>
      <c r="D88" s="41" t="s">
        <v>5</v>
      </c>
      <c r="E88" s="42">
        <v>19</v>
      </c>
    </row>
    <row r="89" spans="1:5" s="43" customFormat="1" ht="15.75" thickBot="1" x14ac:dyDescent="0.3">
      <c r="A89" s="41" t="s">
        <v>149</v>
      </c>
      <c r="B89" s="41"/>
      <c r="C89" s="42">
        <v>5166.7</v>
      </c>
      <c r="D89" s="41" t="s">
        <v>6</v>
      </c>
      <c r="E89" s="42">
        <v>22</v>
      </c>
    </row>
    <row r="90" spans="1:5" s="43" customFormat="1" ht="15.75" thickBot="1" x14ac:dyDescent="0.3">
      <c r="A90" s="41" t="s">
        <v>102</v>
      </c>
      <c r="B90" s="41"/>
      <c r="C90" s="42">
        <v>7989.88</v>
      </c>
      <c r="D90" s="41" t="s">
        <v>52</v>
      </c>
      <c r="E90" s="42">
        <v>4</v>
      </c>
    </row>
    <row r="91" spans="1:5" s="43" customFormat="1" ht="15.75" thickBot="1" x14ac:dyDescent="0.3">
      <c r="A91" s="41" t="s">
        <v>43</v>
      </c>
      <c r="B91" s="41"/>
      <c r="C91" s="42">
        <v>1243.06</v>
      </c>
      <c r="D91" s="41" t="s">
        <v>33</v>
      </c>
      <c r="E91" s="42">
        <v>2</v>
      </c>
    </row>
    <row r="92" spans="1:5" s="43" customFormat="1" ht="15.75" thickBot="1" x14ac:dyDescent="0.3">
      <c r="A92" s="41" t="s">
        <v>64</v>
      </c>
      <c r="B92" s="41"/>
      <c r="C92" s="42">
        <v>14766</v>
      </c>
      <c r="D92" s="41" t="s">
        <v>6</v>
      </c>
      <c r="E92" s="42">
        <v>9.1999999999999993</v>
      </c>
    </row>
    <row r="93" spans="1:5" s="43" customFormat="1" ht="15.75" thickBot="1" x14ac:dyDescent="0.3">
      <c r="A93" s="41" t="s">
        <v>125</v>
      </c>
      <c r="B93" s="41"/>
      <c r="C93" s="42">
        <v>473</v>
      </c>
      <c r="D93" s="41" t="s">
        <v>126</v>
      </c>
      <c r="E93" s="42">
        <v>1</v>
      </c>
    </row>
    <row r="94" spans="1:5" s="43" customFormat="1" ht="15.75" thickBot="1" x14ac:dyDescent="0.3">
      <c r="A94" s="41" t="s">
        <v>127</v>
      </c>
      <c r="B94" s="41"/>
      <c r="C94" s="42">
        <v>1038</v>
      </c>
      <c r="D94" s="41" t="s">
        <v>121</v>
      </c>
      <c r="E94" s="42">
        <v>2</v>
      </c>
    </row>
    <row r="95" spans="1:5" ht="15.75" thickBot="1" x14ac:dyDescent="0.3">
      <c r="A95" s="31"/>
      <c r="B95" s="31"/>
      <c r="C95" s="40">
        <f>SUM(C6:C94)</f>
        <v>2220469.75</v>
      </c>
      <c r="D95" s="31"/>
      <c r="E95" s="3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01"/>
  <sheetViews>
    <sheetView topLeftCell="A72" workbookViewId="0">
      <selection activeCell="D99" sqref="D99"/>
    </sheetView>
  </sheetViews>
  <sheetFormatPr defaultRowHeight="15" x14ac:dyDescent="0.25"/>
  <cols>
    <col min="1" max="1" width="70.5703125" style="29" customWidth="1"/>
    <col min="2" max="2" width="70.5703125" style="29" hidden="1" customWidth="1"/>
    <col min="3" max="3" width="12.5703125" style="29" customWidth="1"/>
    <col min="4" max="4" width="20.5703125" style="29" customWidth="1"/>
    <col min="5" max="5" width="12.5703125" style="29" customWidth="1"/>
    <col min="6" max="6" width="9.140625" style="29"/>
    <col min="7" max="7" width="15.85546875" style="29" customWidth="1"/>
    <col min="8" max="16384" width="9.140625" style="29"/>
  </cols>
  <sheetData>
    <row r="2" spans="1:7" x14ac:dyDescent="0.25">
      <c r="A2" s="29" t="s">
        <v>150</v>
      </c>
    </row>
    <row r="3" spans="1:7" x14ac:dyDescent="0.25">
      <c r="A3" s="29" t="s">
        <v>47</v>
      </c>
    </row>
    <row r="4" spans="1:7" ht="15.75" thickBot="1" x14ac:dyDescent="0.3"/>
    <row r="5" spans="1:7" ht="15.75" thickBot="1" x14ac:dyDescent="0.3">
      <c r="A5" s="30" t="s">
        <v>46</v>
      </c>
      <c r="B5" s="30"/>
      <c r="C5" s="30" t="s">
        <v>48</v>
      </c>
      <c r="D5" s="30" t="s">
        <v>45</v>
      </c>
      <c r="E5" s="30" t="s">
        <v>44</v>
      </c>
    </row>
    <row r="6" spans="1:7" ht="15.75" thickBot="1" x14ac:dyDescent="0.3">
      <c r="A6" s="31" t="s">
        <v>129</v>
      </c>
      <c r="B6" s="31"/>
      <c r="C6" s="39">
        <v>51944.41</v>
      </c>
      <c r="D6" s="31" t="s">
        <v>130</v>
      </c>
      <c r="E6" s="39">
        <v>1</v>
      </c>
      <c r="F6" s="29">
        <f>Лист2!C6</f>
        <v>51944.41</v>
      </c>
      <c r="G6" s="44">
        <f>F6-C6</f>
        <v>0</v>
      </c>
    </row>
    <row r="7" spans="1:7" ht="15.75" thickBot="1" x14ac:dyDescent="0.3">
      <c r="A7" s="31" t="s">
        <v>82</v>
      </c>
      <c r="B7" s="31"/>
      <c r="C7" s="39">
        <v>24445.26</v>
      </c>
      <c r="D7" s="31" t="s">
        <v>14</v>
      </c>
      <c r="E7" s="39">
        <v>378</v>
      </c>
      <c r="F7" s="29">
        <f>Лист2!C7</f>
        <v>24445.26</v>
      </c>
      <c r="G7" s="44">
        <f t="shared" ref="G7:G70" si="0">F7-C7</f>
        <v>0</v>
      </c>
    </row>
    <row r="8" spans="1:7" ht="15.75" thickBot="1" x14ac:dyDescent="0.3">
      <c r="A8" s="31" t="s">
        <v>31</v>
      </c>
      <c r="B8" s="31"/>
      <c r="C8" s="39">
        <v>21551.7</v>
      </c>
      <c r="D8" s="31" t="s">
        <v>32</v>
      </c>
      <c r="E8" s="39">
        <v>38</v>
      </c>
      <c r="F8" s="29">
        <f>Лист2!C8</f>
        <v>21551.7</v>
      </c>
      <c r="G8" s="44">
        <f t="shared" si="0"/>
        <v>0</v>
      </c>
    </row>
    <row r="9" spans="1:7" ht="15.75" thickBot="1" x14ac:dyDescent="0.3">
      <c r="A9" s="31" t="s">
        <v>83</v>
      </c>
      <c r="B9" s="31"/>
      <c r="C9" s="39">
        <v>5569.74</v>
      </c>
      <c r="D9" s="31" t="s">
        <v>4</v>
      </c>
      <c r="E9" s="39">
        <v>50634</v>
      </c>
      <c r="F9" s="29">
        <f>Лист2!C9</f>
        <v>5569.74</v>
      </c>
      <c r="G9" s="44">
        <f t="shared" si="0"/>
        <v>0</v>
      </c>
    </row>
    <row r="10" spans="1:7" ht="15.75" thickBot="1" x14ac:dyDescent="0.3">
      <c r="A10" s="31" t="s">
        <v>84</v>
      </c>
      <c r="B10" s="31"/>
      <c r="C10" s="39">
        <v>5569.74</v>
      </c>
      <c r="D10" s="31" t="s">
        <v>4</v>
      </c>
      <c r="E10" s="39">
        <v>50634</v>
      </c>
      <c r="F10" s="29">
        <f>Лист2!C10</f>
        <v>5569.74</v>
      </c>
      <c r="G10" s="44">
        <f t="shared" si="0"/>
        <v>0</v>
      </c>
    </row>
    <row r="11" spans="1:7" ht="15.75" thickBot="1" x14ac:dyDescent="0.3">
      <c r="A11" s="31" t="s">
        <v>49</v>
      </c>
      <c r="B11" s="31"/>
      <c r="C11" s="39">
        <v>3810</v>
      </c>
      <c r="D11" s="31" t="s">
        <v>4</v>
      </c>
      <c r="E11" s="39">
        <v>2540</v>
      </c>
      <c r="F11" s="29">
        <f>Лист2!C11</f>
        <v>3810</v>
      </c>
      <c r="G11" s="44">
        <f t="shared" si="0"/>
        <v>0</v>
      </c>
    </row>
    <row r="12" spans="1:7" ht="15.75" thickBot="1" x14ac:dyDescent="0.3">
      <c r="A12" s="31" t="s">
        <v>19</v>
      </c>
      <c r="B12" s="31"/>
      <c r="C12" s="39">
        <v>3822</v>
      </c>
      <c r="D12" s="31" t="s">
        <v>4</v>
      </c>
      <c r="E12" s="39">
        <v>2548</v>
      </c>
      <c r="F12" s="29">
        <f>Лист2!C12</f>
        <v>3822</v>
      </c>
      <c r="G12" s="44">
        <f t="shared" si="0"/>
        <v>0</v>
      </c>
    </row>
    <row r="13" spans="1:7" ht="15.75" thickBot="1" x14ac:dyDescent="0.3">
      <c r="A13" s="31" t="s">
        <v>50</v>
      </c>
      <c r="B13" s="31"/>
      <c r="C13" s="39">
        <v>7928.55</v>
      </c>
      <c r="D13" s="31" t="s">
        <v>4</v>
      </c>
      <c r="E13" s="39">
        <v>3811.8</v>
      </c>
      <c r="F13" s="29">
        <f>Лист2!C13</f>
        <v>7928.55</v>
      </c>
      <c r="G13" s="44">
        <f t="shared" si="0"/>
        <v>0</v>
      </c>
    </row>
    <row r="14" spans="1:7" ht="15.75" thickBot="1" x14ac:dyDescent="0.3">
      <c r="A14" s="31" t="s">
        <v>40</v>
      </c>
      <c r="B14" s="31"/>
      <c r="C14" s="39">
        <v>9712.32</v>
      </c>
      <c r="D14" s="31" t="s">
        <v>33</v>
      </c>
      <c r="E14" s="39">
        <v>12</v>
      </c>
      <c r="F14" s="29">
        <f>Лист2!C14</f>
        <v>9712.32</v>
      </c>
      <c r="G14" s="44">
        <f t="shared" si="0"/>
        <v>0</v>
      </c>
    </row>
    <row r="15" spans="1:7" ht="15.75" thickBot="1" x14ac:dyDescent="0.3">
      <c r="A15" s="31" t="s">
        <v>131</v>
      </c>
      <c r="B15" s="31"/>
      <c r="C15" s="39">
        <v>1143.74</v>
      </c>
      <c r="D15" s="31" t="s">
        <v>52</v>
      </c>
      <c r="E15" s="39">
        <v>1</v>
      </c>
      <c r="F15" s="29">
        <f>Лист2!C15</f>
        <v>1143.74</v>
      </c>
      <c r="G15" s="44">
        <f t="shared" si="0"/>
        <v>0</v>
      </c>
    </row>
    <row r="16" spans="1:7" ht="15.75" thickBot="1" x14ac:dyDescent="0.3">
      <c r="A16" s="31" t="s">
        <v>107</v>
      </c>
      <c r="B16" s="31"/>
      <c r="C16" s="39">
        <v>19007.599999999999</v>
      </c>
      <c r="D16" s="31" t="s">
        <v>52</v>
      </c>
      <c r="E16" s="39">
        <v>20</v>
      </c>
      <c r="F16" s="29">
        <f>Лист2!C16</f>
        <v>19007.599999999999</v>
      </c>
      <c r="G16" s="44">
        <f t="shared" si="0"/>
        <v>0</v>
      </c>
    </row>
    <row r="17" spans="1:7" ht="15.75" thickBot="1" x14ac:dyDescent="0.3">
      <c r="A17" s="31" t="s">
        <v>132</v>
      </c>
      <c r="B17" s="31"/>
      <c r="C17" s="39">
        <v>6537.66</v>
      </c>
      <c r="D17" s="31" t="s">
        <v>109</v>
      </c>
      <c r="E17" s="39">
        <v>6</v>
      </c>
      <c r="F17" s="29">
        <f>Лист2!C17</f>
        <v>6537.66</v>
      </c>
      <c r="G17" s="44">
        <f t="shared" si="0"/>
        <v>0</v>
      </c>
    </row>
    <row r="18" spans="1:7" ht="15.75" thickBot="1" x14ac:dyDescent="0.3">
      <c r="A18" s="31" t="s">
        <v>51</v>
      </c>
      <c r="B18" s="31"/>
      <c r="C18" s="39">
        <v>9448.6</v>
      </c>
      <c r="D18" s="31" t="s">
        <v>52</v>
      </c>
      <c r="E18" s="39">
        <v>119</v>
      </c>
      <c r="F18" s="29">
        <f>Лист2!C18</f>
        <v>9448.6</v>
      </c>
      <c r="G18" s="44">
        <f t="shared" si="0"/>
        <v>0</v>
      </c>
    </row>
    <row r="19" spans="1:7" ht="15.75" thickBot="1" x14ac:dyDescent="0.3">
      <c r="A19" s="31" t="s">
        <v>53</v>
      </c>
      <c r="B19" s="31"/>
      <c r="C19" s="39">
        <v>407.84</v>
      </c>
      <c r="D19" s="31" t="s">
        <v>52</v>
      </c>
      <c r="E19" s="39">
        <v>1</v>
      </c>
      <c r="F19" s="29">
        <f>Лист2!C19</f>
        <v>407.84</v>
      </c>
      <c r="G19" s="44">
        <f t="shared" si="0"/>
        <v>0</v>
      </c>
    </row>
    <row r="20" spans="1:7" ht="15.75" thickBot="1" x14ac:dyDescent="0.3">
      <c r="A20" s="31" t="s">
        <v>54</v>
      </c>
      <c r="B20" s="31"/>
      <c r="C20" s="39">
        <v>3565.12</v>
      </c>
      <c r="D20" s="31" t="s">
        <v>52</v>
      </c>
      <c r="E20" s="39">
        <v>16</v>
      </c>
      <c r="F20" s="29">
        <f>Лист2!C20</f>
        <v>3565.12</v>
      </c>
      <c r="G20" s="44">
        <f t="shared" si="0"/>
        <v>0</v>
      </c>
    </row>
    <row r="21" spans="1:7" ht="15.75" thickBot="1" x14ac:dyDescent="0.3">
      <c r="A21" s="31" t="s">
        <v>133</v>
      </c>
      <c r="B21" s="31"/>
      <c r="C21" s="39">
        <v>4842.8100000000004</v>
      </c>
      <c r="D21" s="31" t="s">
        <v>52</v>
      </c>
      <c r="E21" s="39">
        <v>21</v>
      </c>
      <c r="F21" s="29">
        <f>Лист2!C21</f>
        <v>4842.8100000000004</v>
      </c>
      <c r="G21" s="44">
        <f t="shared" si="0"/>
        <v>0</v>
      </c>
    </row>
    <row r="22" spans="1:7" ht="15.75" thickBot="1" x14ac:dyDescent="0.3">
      <c r="A22" s="31" t="s">
        <v>134</v>
      </c>
      <c r="B22" s="31"/>
      <c r="C22" s="39">
        <v>3992.45</v>
      </c>
      <c r="D22" s="31" t="s">
        <v>6</v>
      </c>
      <c r="E22" s="39">
        <v>17</v>
      </c>
      <c r="F22" s="29">
        <f>Лист2!C22</f>
        <v>3992.45</v>
      </c>
      <c r="G22" s="44">
        <f t="shared" si="0"/>
        <v>0</v>
      </c>
    </row>
    <row r="23" spans="1:7" ht="15.75" thickBot="1" x14ac:dyDescent="0.3">
      <c r="A23" s="31" t="s">
        <v>105</v>
      </c>
      <c r="B23" s="31"/>
      <c r="C23" s="39">
        <v>4486.38</v>
      </c>
      <c r="D23" s="31" t="s">
        <v>4</v>
      </c>
      <c r="E23" s="39">
        <v>3</v>
      </c>
      <c r="F23" s="29">
        <f>Лист2!C23</f>
        <v>4486.38</v>
      </c>
      <c r="G23" s="44">
        <f t="shared" si="0"/>
        <v>0</v>
      </c>
    </row>
    <row r="24" spans="1:7" ht="15.75" thickBot="1" x14ac:dyDescent="0.3">
      <c r="A24" s="31" t="s">
        <v>135</v>
      </c>
      <c r="B24" s="31"/>
      <c r="C24" s="39">
        <v>4177.68</v>
      </c>
      <c r="D24" s="31" t="s">
        <v>52</v>
      </c>
      <c r="E24" s="39">
        <v>4</v>
      </c>
      <c r="F24" s="29">
        <f>Лист2!C24</f>
        <v>4177.68</v>
      </c>
      <c r="G24" s="44">
        <f t="shared" si="0"/>
        <v>0</v>
      </c>
    </row>
    <row r="25" spans="1:7" ht="15.75" thickBot="1" x14ac:dyDescent="0.3">
      <c r="A25" s="31" t="s">
        <v>106</v>
      </c>
      <c r="B25" s="31"/>
      <c r="C25" s="39">
        <v>7093.96</v>
      </c>
      <c r="D25" s="31" t="s">
        <v>4</v>
      </c>
      <c r="E25" s="39">
        <v>16.239999999999998</v>
      </c>
      <c r="F25" s="29">
        <f>Лист2!C25</f>
        <v>7093.96</v>
      </c>
      <c r="G25" s="44">
        <f t="shared" si="0"/>
        <v>0</v>
      </c>
    </row>
    <row r="26" spans="1:7" ht="15.75" thickBot="1" x14ac:dyDescent="0.3">
      <c r="A26" s="31" t="s">
        <v>151</v>
      </c>
      <c r="B26" s="31"/>
      <c r="C26" s="45">
        <v>115436.66</v>
      </c>
      <c r="D26" s="31" t="s">
        <v>111</v>
      </c>
      <c r="E26" s="39">
        <v>1</v>
      </c>
      <c r="G26" s="44"/>
    </row>
    <row r="27" spans="1:7" ht="15.75" thickBot="1" x14ac:dyDescent="0.3">
      <c r="A27" s="31" t="s">
        <v>108</v>
      </c>
      <c r="B27" s="31"/>
      <c r="C27" s="39">
        <v>20833.2</v>
      </c>
      <c r="D27" s="31" t="s">
        <v>109</v>
      </c>
      <c r="E27" s="39">
        <v>360</v>
      </c>
      <c r="F27" s="29">
        <f>Лист2!C26</f>
        <v>20833.2</v>
      </c>
      <c r="G27" s="44">
        <f t="shared" si="0"/>
        <v>0</v>
      </c>
    </row>
    <row r="28" spans="1:7" ht="15.75" thickBot="1" x14ac:dyDescent="0.3">
      <c r="A28" s="31" t="s">
        <v>93</v>
      </c>
      <c r="B28" s="31"/>
      <c r="C28" s="39">
        <v>3400</v>
      </c>
      <c r="D28" s="31" t="s">
        <v>94</v>
      </c>
      <c r="E28" s="39">
        <v>34</v>
      </c>
      <c r="F28" s="29">
        <f>Лист2!C27</f>
        <v>3400</v>
      </c>
      <c r="G28" s="44">
        <f t="shared" si="0"/>
        <v>0</v>
      </c>
    </row>
    <row r="29" spans="1:7" ht="15.75" thickBot="1" x14ac:dyDescent="0.3">
      <c r="A29" s="31" t="s">
        <v>55</v>
      </c>
      <c r="B29" s="31"/>
      <c r="C29" s="39">
        <v>1000.14</v>
      </c>
      <c r="D29" s="31" t="s">
        <v>52</v>
      </c>
      <c r="E29" s="39">
        <v>3</v>
      </c>
      <c r="F29" s="29">
        <f>Лист2!C28</f>
        <v>1000.14</v>
      </c>
      <c r="G29" s="44">
        <f t="shared" si="0"/>
        <v>0</v>
      </c>
    </row>
    <row r="30" spans="1:7" ht="15.75" thickBot="1" x14ac:dyDescent="0.3">
      <c r="A30" s="31" t="s">
        <v>95</v>
      </c>
      <c r="B30" s="31"/>
      <c r="C30" s="39">
        <v>860.78</v>
      </c>
      <c r="D30" s="31" t="s">
        <v>4</v>
      </c>
      <c r="E30" s="39">
        <v>50634</v>
      </c>
      <c r="F30" s="29">
        <f>Лист2!C29</f>
        <v>860.78</v>
      </c>
      <c r="G30" s="44">
        <f t="shared" si="0"/>
        <v>0</v>
      </c>
    </row>
    <row r="31" spans="1:7" ht="15.75" thickBot="1" x14ac:dyDescent="0.3">
      <c r="A31" s="31" t="s">
        <v>75</v>
      </c>
      <c r="B31" s="31"/>
      <c r="C31" s="39">
        <v>860.78</v>
      </c>
      <c r="D31" s="31" t="s">
        <v>4</v>
      </c>
      <c r="E31" s="39">
        <v>50634</v>
      </c>
      <c r="F31" s="29">
        <f>Лист2!C30</f>
        <v>860.78</v>
      </c>
      <c r="G31" s="44">
        <f t="shared" si="0"/>
        <v>0</v>
      </c>
    </row>
    <row r="32" spans="1:7" ht="15.75" thickBot="1" x14ac:dyDescent="0.3">
      <c r="A32" s="31" t="s">
        <v>110</v>
      </c>
      <c r="B32" s="31"/>
      <c r="C32" s="39">
        <v>381.43</v>
      </c>
      <c r="D32" s="31" t="s">
        <v>111</v>
      </c>
      <c r="E32" s="39">
        <v>1</v>
      </c>
      <c r="F32" s="29">
        <f>Лист2!C31</f>
        <v>381.43</v>
      </c>
      <c r="G32" s="44">
        <f t="shared" si="0"/>
        <v>0</v>
      </c>
    </row>
    <row r="33" spans="1:7" ht="15.75" thickBot="1" x14ac:dyDescent="0.3">
      <c r="A33" s="31" t="s">
        <v>112</v>
      </c>
      <c r="B33" s="31"/>
      <c r="C33" s="39">
        <v>996.45</v>
      </c>
      <c r="D33" s="31" t="s">
        <v>52</v>
      </c>
      <c r="E33" s="39">
        <v>5</v>
      </c>
      <c r="F33" s="29">
        <f>Лист2!C32</f>
        <v>996.45</v>
      </c>
      <c r="G33" s="44">
        <f t="shared" si="0"/>
        <v>0</v>
      </c>
    </row>
    <row r="34" spans="1:7" ht="15.75" thickBot="1" x14ac:dyDescent="0.3">
      <c r="A34" s="31" t="s">
        <v>113</v>
      </c>
      <c r="B34" s="31"/>
      <c r="C34" s="39">
        <v>1117.43</v>
      </c>
      <c r="D34" s="31" t="s">
        <v>52</v>
      </c>
      <c r="E34" s="39">
        <v>1</v>
      </c>
      <c r="F34" s="29">
        <f>Лист2!C33</f>
        <v>1117.43</v>
      </c>
      <c r="G34" s="44">
        <f t="shared" si="0"/>
        <v>0</v>
      </c>
    </row>
    <row r="35" spans="1:7" ht="15.75" thickBot="1" x14ac:dyDescent="0.3">
      <c r="A35" s="31" t="s">
        <v>35</v>
      </c>
      <c r="B35" s="31"/>
      <c r="C35" s="39">
        <v>25224.16</v>
      </c>
      <c r="D35" s="31" t="s">
        <v>6</v>
      </c>
      <c r="E35" s="39">
        <v>181</v>
      </c>
      <c r="F35" s="29">
        <f>Лист2!C34</f>
        <v>25224.16</v>
      </c>
      <c r="G35" s="44">
        <f t="shared" si="0"/>
        <v>0</v>
      </c>
    </row>
    <row r="36" spans="1:7" ht="15.75" thickBot="1" x14ac:dyDescent="0.3">
      <c r="A36" s="31" t="s">
        <v>136</v>
      </c>
      <c r="B36" s="31"/>
      <c r="C36" s="39">
        <v>490</v>
      </c>
      <c r="D36" s="31" t="s">
        <v>52</v>
      </c>
      <c r="E36" s="39">
        <v>4</v>
      </c>
      <c r="F36" s="29">
        <f>Лист2!C35</f>
        <v>490</v>
      </c>
      <c r="G36" s="44">
        <f t="shared" si="0"/>
        <v>0</v>
      </c>
    </row>
    <row r="37" spans="1:7" ht="15.75" thickBot="1" x14ac:dyDescent="0.3">
      <c r="A37" s="31" t="s">
        <v>128</v>
      </c>
      <c r="B37" s="31"/>
      <c r="C37" s="39">
        <v>2755.2</v>
      </c>
      <c r="D37" s="31" t="s">
        <v>6</v>
      </c>
      <c r="E37" s="39">
        <v>10</v>
      </c>
      <c r="F37" s="29">
        <f>Лист2!C36</f>
        <v>2755.2</v>
      </c>
      <c r="G37" s="44">
        <f t="shared" si="0"/>
        <v>0</v>
      </c>
    </row>
    <row r="38" spans="1:7" ht="15.75" thickBot="1" x14ac:dyDescent="0.3">
      <c r="A38" s="31" t="s">
        <v>56</v>
      </c>
      <c r="B38" s="31"/>
      <c r="C38" s="39">
        <v>172.59</v>
      </c>
      <c r="D38" s="31" t="s">
        <v>6</v>
      </c>
      <c r="E38" s="39">
        <v>1</v>
      </c>
      <c r="F38" s="29">
        <f>Лист2!C37</f>
        <v>172.59</v>
      </c>
      <c r="G38" s="44">
        <f t="shared" si="0"/>
        <v>0</v>
      </c>
    </row>
    <row r="39" spans="1:7" ht="15.75" thickBot="1" x14ac:dyDescent="0.3">
      <c r="A39" s="31" t="s">
        <v>137</v>
      </c>
      <c r="B39" s="31"/>
      <c r="C39" s="39">
        <v>470.7</v>
      </c>
      <c r="D39" s="31" t="s">
        <v>6</v>
      </c>
      <c r="E39" s="39">
        <v>5</v>
      </c>
      <c r="F39" s="29">
        <f>Лист2!C38</f>
        <v>470.7</v>
      </c>
      <c r="G39" s="44">
        <f t="shared" si="0"/>
        <v>0</v>
      </c>
    </row>
    <row r="40" spans="1:7" ht="15.75" thickBot="1" x14ac:dyDescent="0.3">
      <c r="A40" s="31" t="s">
        <v>114</v>
      </c>
      <c r="B40" s="31"/>
      <c r="C40" s="39">
        <v>870.02</v>
      </c>
      <c r="D40" s="31" t="s">
        <v>52</v>
      </c>
      <c r="E40" s="39">
        <v>2</v>
      </c>
      <c r="F40" s="29">
        <f>Лист2!C39</f>
        <v>870.02</v>
      </c>
      <c r="G40" s="44">
        <f t="shared" si="0"/>
        <v>0</v>
      </c>
    </row>
    <row r="41" spans="1:7" ht="15.75" thickBot="1" x14ac:dyDescent="0.3">
      <c r="A41" s="31" t="s">
        <v>41</v>
      </c>
      <c r="B41" s="31"/>
      <c r="C41" s="39">
        <v>1034.98</v>
      </c>
      <c r="D41" s="31" t="s">
        <v>52</v>
      </c>
      <c r="E41" s="39">
        <v>1</v>
      </c>
      <c r="F41" s="29">
        <f>Лист2!C40</f>
        <v>1034.98</v>
      </c>
      <c r="G41" s="44">
        <f t="shared" si="0"/>
        <v>0</v>
      </c>
    </row>
    <row r="42" spans="1:7" ht="15.75" thickBot="1" x14ac:dyDescent="0.3">
      <c r="A42" s="31" t="s">
        <v>96</v>
      </c>
      <c r="B42" s="31"/>
      <c r="C42" s="39">
        <v>3533.36</v>
      </c>
      <c r="D42" s="31" t="s">
        <v>97</v>
      </c>
      <c r="E42" s="39">
        <v>0.33</v>
      </c>
      <c r="F42" s="29">
        <f>Лист2!C41</f>
        <v>3533.36</v>
      </c>
      <c r="G42" s="44">
        <f t="shared" si="0"/>
        <v>0</v>
      </c>
    </row>
    <row r="43" spans="1:7" ht="15.75" thickBot="1" x14ac:dyDescent="0.3">
      <c r="A43" s="31" t="s">
        <v>138</v>
      </c>
      <c r="B43" s="31"/>
      <c r="C43" s="39">
        <v>71748.800000000003</v>
      </c>
      <c r="D43" s="31" t="s">
        <v>4</v>
      </c>
      <c r="E43" s="39">
        <v>160</v>
      </c>
      <c r="F43" s="29">
        <f>Лист2!C42</f>
        <v>71748.800000000003</v>
      </c>
      <c r="G43" s="44">
        <f t="shared" si="0"/>
        <v>0</v>
      </c>
    </row>
    <row r="44" spans="1:7" ht="15.75" thickBot="1" x14ac:dyDescent="0.3">
      <c r="A44" s="31" t="s">
        <v>57</v>
      </c>
      <c r="B44" s="31"/>
      <c r="C44" s="39">
        <v>85509</v>
      </c>
      <c r="D44" s="31" t="s">
        <v>4</v>
      </c>
      <c r="E44" s="39">
        <v>90</v>
      </c>
      <c r="F44" s="29">
        <f>Лист2!C43</f>
        <v>85509</v>
      </c>
      <c r="G44" s="44">
        <f t="shared" si="0"/>
        <v>0</v>
      </c>
    </row>
    <row r="45" spans="1:7" ht="15.75" thickBot="1" x14ac:dyDescent="0.3">
      <c r="A45" s="31" t="s">
        <v>104</v>
      </c>
      <c r="B45" s="31"/>
      <c r="C45" s="39">
        <v>1227.72</v>
      </c>
      <c r="D45" s="31" t="s">
        <v>6</v>
      </c>
      <c r="E45" s="39">
        <v>2</v>
      </c>
      <c r="F45" s="29">
        <f>Лист2!C44</f>
        <v>1227.72</v>
      </c>
      <c r="G45" s="44">
        <f t="shared" si="0"/>
        <v>0</v>
      </c>
    </row>
    <row r="46" spans="1:7" ht="15.75" thickBot="1" x14ac:dyDescent="0.3">
      <c r="A46" s="31" t="s">
        <v>139</v>
      </c>
      <c r="B46" s="31"/>
      <c r="C46" s="39">
        <v>521.12</v>
      </c>
      <c r="D46" s="31" t="s">
        <v>5</v>
      </c>
      <c r="E46" s="39">
        <v>1</v>
      </c>
      <c r="F46" s="29">
        <f>Лист2!C45</f>
        <v>521.12</v>
      </c>
      <c r="G46" s="44">
        <f t="shared" si="0"/>
        <v>0</v>
      </c>
    </row>
    <row r="47" spans="1:7" ht="15.75" thickBot="1" x14ac:dyDescent="0.3">
      <c r="A47" s="31" t="s">
        <v>115</v>
      </c>
      <c r="B47" s="31"/>
      <c r="C47" s="39">
        <v>2511.6799999999998</v>
      </c>
      <c r="D47" s="31" t="s">
        <v>6</v>
      </c>
      <c r="E47" s="39">
        <v>3.1</v>
      </c>
      <c r="F47" s="29">
        <f>Лист2!C46</f>
        <v>2511.6799999999998</v>
      </c>
      <c r="G47" s="44">
        <f t="shared" si="0"/>
        <v>0</v>
      </c>
    </row>
    <row r="48" spans="1:7" ht="15.75" thickBot="1" x14ac:dyDescent="0.3">
      <c r="A48" s="31" t="s">
        <v>98</v>
      </c>
      <c r="B48" s="31"/>
      <c r="C48" s="39">
        <v>285</v>
      </c>
      <c r="D48" s="31" t="s">
        <v>52</v>
      </c>
      <c r="E48" s="39">
        <v>4</v>
      </c>
      <c r="F48" s="29">
        <f>Лист2!C47</f>
        <v>285</v>
      </c>
      <c r="G48" s="44">
        <f t="shared" si="0"/>
        <v>0</v>
      </c>
    </row>
    <row r="49" spans="1:7" ht="15.75" thickBot="1" x14ac:dyDescent="0.3">
      <c r="A49" s="31" t="s">
        <v>116</v>
      </c>
      <c r="B49" s="31"/>
      <c r="C49" s="39">
        <v>11806.5</v>
      </c>
      <c r="D49" s="31" t="s">
        <v>33</v>
      </c>
      <c r="E49" s="39">
        <v>17</v>
      </c>
      <c r="F49" s="29">
        <f>Лист2!C48</f>
        <v>11806.5</v>
      </c>
      <c r="G49" s="44">
        <f t="shared" si="0"/>
        <v>0</v>
      </c>
    </row>
    <row r="50" spans="1:7" ht="15.75" thickBot="1" x14ac:dyDescent="0.3">
      <c r="A50" s="31" t="s">
        <v>58</v>
      </c>
      <c r="B50" s="31"/>
      <c r="C50" s="39">
        <v>38429.370000000003</v>
      </c>
      <c r="D50" s="31" t="s">
        <v>52</v>
      </c>
      <c r="E50" s="39">
        <v>63</v>
      </c>
      <c r="F50" s="29">
        <f>Лист2!C49</f>
        <v>38429.370000000003</v>
      </c>
      <c r="G50" s="44">
        <f t="shared" si="0"/>
        <v>0</v>
      </c>
    </row>
    <row r="51" spans="1:7" s="33" customFormat="1" ht="15.75" thickBot="1" x14ac:dyDescent="0.3">
      <c r="A51" s="32" t="s">
        <v>152</v>
      </c>
      <c r="B51" s="32"/>
      <c r="C51" s="45">
        <v>1918.9</v>
      </c>
      <c r="D51" s="32" t="s">
        <v>52</v>
      </c>
      <c r="E51" s="45">
        <v>1</v>
      </c>
      <c r="G51" s="46"/>
    </row>
    <row r="52" spans="1:7" ht="15.75" thickBot="1" x14ac:dyDescent="0.3">
      <c r="A52" s="31" t="s">
        <v>117</v>
      </c>
      <c r="B52" s="31"/>
      <c r="C52" s="39">
        <v>13614.84</v>
      </c>
      <c r="D52" s="31" t="s">
        <v>52</v>
      </c>
      <c r="E52" s="39">
        <v>4</v>
      </c>
      <c r="F52" s="29">
        <f>Лист2!C50</f>
        <v>13614.84</v>
      </c>
      <c r="G52" s="44">
        <f t="shared" si="0"/>
        <v>0</v>
      </c>
    </row>
    <row r="53" spans="1:7" ht="15.75" thickBot="1" x14ac:dyDescent="0.3">
      <c r="A53" s="31" t="s">
        <v>59</v>
      </c>
      <c r="B53" s="31"/>
      <c r="C53" s="39">
        <v>10528</v>
      </c>
      <c r="D53" s="31" t="s">
        <v>6</v>
      </c>
      <c r="E53" s="39">
        <v>7</v>
      </c>
      <c r="F53" s="29">
        <f>Лист2!C51</f>
        <v>10528</v>
      </c>
      <c r="G53" s="44">
        <f t="shared" si="0"/>
        <v>0</v>
      </c>
    </row>
    <row r="54" spans="1:7" ht="15.75" thickBot="1" x14ac:dyDescent="0.3">
      <c r="A54" s="31" t="s">
        <v>118</v>
      </c>
      <c r="B54" s="31"/>
      <c r="C54" s="39">
        <v>867.5</v>
      </c>
      <c r="D54" s="31" t="s">
        <v>6</v>
      </c>
      <c r="E54" s="39">
        <v>0.5</v>
      </c>
      <c r="F54" s="29">
        <f>Лист2!C52</f>
        <v>867.5</v>
      </c>
      <c r="G54" s="44">
        <f t="shared" si="0"/>
        <v>0</v>
      </c>
    </row>
    <row r="55" spans="1:7" ht="15.75" thickBot="1" x14ac:dyDescent="0.3">
      <c r="A55" s="31" t="s">
        <v>119</v>
      </c>
      <c r="B55" s="31"/>
      <c r="C55" s="39">
        <v>4932</v>
      </c>
      <c r="D55" s="31" t="s">
        <v>6</v>
      </c>
      <c r="E55" s="39">
        <v>4.5</v>
      </c>
      <c r="F55" s="29">
        <f>Лист2!C53</f>
        <v>4932</v>
      </c>
      <c r="G55" s="44">
        <f t="shared" si="0"/>
        <v>0</v>
      </c>
    </row>
    <row r="56" spans="1:7" ht="15.75" thickBot="1" x14ac:dyDescent="0.3">
      <c r="A56" s="31" t="s">
        <v>60</v>
      </c>
      <c r="B56" s="31"/>
      <c r="C56" s="39">
        <v>197.25</v>
      </c>
      <c r="D56" s="31" t="s">
        <v>6</v>
      </c>
      <c r="E56" s="39">
        <v>0.25</v>
      </c>
      <c r="F56" s="29">
        <f>Лист2!C54</f>
        <v>197.25</v>
      </c>
      <c r="G56" s="44">
        <f t="shared" si="0"/>
        <v>0</v>
      </c>
    </row>
    <row r="57" spans="1:7" ht="15.75" thickBot="1" x14ac:dyDescent="0.3">
      <c r="A57" s="31" t="s">
        <v>120</v>
      </c>
      <c r="B57" s="31"/>
      <c r="C57" s="39">
        <v>10289.200000000001</v>
      </c>
      <c r="D57" s="31" t="s">
        <v>121</v>
      </c>
      <c r="E57" s="39">
        <v>2</v>
      </c>
      <c r="F57" s="29">
        <f>Лист2!C55</f>
        <v>10289.200000000001</v>
      </c>
      <c r="G57" s="44">
        <f t="shared" si="0"/>
        <v>0</v>
      </c>
    </row>
    <row r="58" spans="1:7" ht="15.75" thickBot="1" x14ac:dyDescent="0.3">
      <c r="A58" s="31" t="s">
        <v>91</v>
      </c>
      <c r="B58" s="31"/>
      <c r="C58" s="39">
        <v>46076.94</v>
      </c>
      <c r="D58" s="31" t="s">
        <v>6</v>
      </c>
      <c r="E58" s="39">
        <v>50634</v>
      </c>
      <c r="F58" s="29">
        <f>Лист2!C56</f>
        <v>46076.94</v>
      </c>
      <c r="G58" s="44">
        <f t="shared" si="0"/>
        <v>0</v>
      </c>
    </row>
    <row r="59" spans="1:7" ht="15.75" thickBot="1" x14ac:dyDescent="0.3">
      <c r="A59" s="31" t="s">
        <v>92</v>
      </c>
      <c r="B59" s="31"/>
      <c r="C59" s="39">
        <v>48608.639999999999</v>
      </c>
      <c r="D59" s="31" t="s">
        <v>4</v>
      </c>
      <c r="E59" s="39">
        <v>50634</v>
      </c>
      <c r="F59" s="29">
        <f>Лист2!C57</f>
        <v>48608.639999999999</v>
      </c>
      <c r="G59" s="44">
        <f t="shared" si="0"/>
        <v>0</v>
      </c>
    </row>
    <row r="60" spans="1:7" ht="15.75" thickBot="1" x14ac:dyDescent="0.3">
      <c r="A60" s="31" t="s">
        <v>73</v>
      </c>
      <c r="B60" s="31"/>
      <c r="C60" s="39">
        <v>44304.75</v>
      </c>
      <c r="D60" s="31" t="s">
        <v>4</v>
      </c>
      <c r="E60" s="39">
        <v>50634</v>
      </c>
      <c r="F60" s="29">
        <f>Лист2!C58</f>
        <v>44304.75</v>
      </c>
      <c r="G60" s="44">
        <f t="shared" si="0"/>
        <v>0</v>
      </c>
    </row>
    <row r="61" spans="1:7" ht="15.75" thickBot="1" x14ac:dyDescent="0.3">
      <c r="A61" s="31" t="s">
        <v>74</v>
      </c>
      <c r="B61" s="31"/>
      <c r="C61" s="39">
        <v>46380.74</v>
      </c>
      <c r="D61" s="31" t="s">
        <v>4</v>
      </c>
      <c r="E61" s="39">
        <v>50634</v>
      </c>
      <c r="F61" s="29">
        <f>Лист2!C59</f>
        <v>46380.74</v>
      </c>
      <c r="G61" s="44">
        <f t="shared" si="0"/>
        <v>0</v>
      </c>
    </row>
    <row r="62" spans="1:7" ht="15.75" thickBot="1" x14ac:dyDescent="0.3">
      <c r="A62" s="31" t="s">
        <v>89</v>
      </c>
      <c r="B62" s="31"/>
      <c r="C62" s="39">
        <v>205067.7</v>
      </c>
      <c r="D62" s="31" t="s">
        <v>4</v>
      </c>
      <c r="E62" s="39">
        <v>50634</v>
      </c>
      <c r="F62" s="29">
        <f>Лист2!C60</f>
        <v>205067.7</v>
      </c>
      <c r="G62" s="44">
        <f t="shared" si="0"/>
        <v>0</v>
      </c>
    </row>
    <row r="63" spans="1:7" ht="15.75" thickBot="1" x14ac:dyDescent="0.3">
      <c r="A63" s="31" t="s">
        <v>90</v>
      </c>
      <c r="B63" s="31"/>
      <c r="C63" s="39">
        <v>210637.44</v>
      </c>
      <c r="D63" s="31" t="s">
        <v>4</v>
      </c>
      <c r="E63" s="39">
        <v>50634</v>
      </c>
      <c r="F63" s="29">
        <f>Лист2!C61</f>
        <v>210637.44</v>
      </c>
      <c r="G63" s="44">
        <f t="shared" si="0"/>
        <v>0</v>
      </c>
    </row>
    <row r="64" spans="1:7" ht="15.75" thickBot="1" x14ac:dyDescent="0.3">
      <c r="A64" s="31" t="s">
        <v>80</v>
      </c>
      <c r="B64" s="31"/>
      <c r="C64" s="39">
        <v>89622.18</v>
      </c>
      <c r="D64" s="31" t="s">
        <v>4</v>
      </c>
      <c r="E64" s="39">
        <v>50634</v>
      </c>
      <c r="F64" s="29">
        <f>Лист2!C62</f>
        <v>89622.18</v>
      </c>
      <c r="G64" s="44">
        <f t="shared" si="0"/>
        <v>0</v>
      </c>
    </row>
    <row r="65" spans="1:7" ht="15.75" thickBot="1" x14ac:dyDescent="0.3">
      <c r="A65" s="31" t="s">
        <v>81</v>
      </c>
      <c r="B65" s="31"/>
      <c r="C65" s="39">
        <v>103319.48</v>
      </c>
      <c r="D65" s="31" t="s">
        <v>4</v>
      </c>
      <c r="E65" s="39">
        <v>50646.8</v>
      </c>
      <c r="F65" s="29">
        <f>Лист2!C63</f>
        <v>103319.48</v>
      </c>
      <c r="G65" s="44">
        <f t="shared" si="0"/>
        <v>0</v>
      </c>
    </row>
    <row r="66" spans="1:7" ht="15.75" thickBot="1" x14ac:dyDescent="0.3">
      <c r="A66" s="31" t="s">
        <v>99</v>
      </c>
      <c r="B66" s="31"/>
      <c r="C66" s="39">
        <v>94179.24</v>
      </c>
      <c r="D66" s="31" t="s">
        <v>4</v>
      </c>
      <c r="E66" s="39">
        <v>50634</v>
      </c>
      <c r="F66" s="29">
        <f>Лист2!C64</f>
        <v>94179.24</v>
      </c>
      <c r="G66" s="44">
        <f t="shared" si="0"/>
        <v>0</v>
      </c>
    </row>
    <row r="67" spans="1:7" ht="15.75" thickBot="1" x14ac:dyDescent="0.3">
      <c r="A67" s="31" t="s">
        <v>100</v>
      </c>
      <c r="B67" s="31"/>
      <c r="C67" s="39">
        <v>106358.28</v>
      </c>
      <c r="D67" s="31" t="s">
        <v>4</v>
      </c>
      <c r="E67" s="39">
        <v>50646.8</v>
      </c>
      <c r="F67" s="29">
        <f>Лист2!C65</f>
        <v>106358.28</v>
      </c>
      <c r="G67" s="44">
        <f t="shared" si="0"/>
        <v>0</v>
      </c>
    </row>
    <row r="68" spans="1:7" ht="15.75" thickBot="1" x14ac:dyDescent="0.3">
      <c r="A68" s="31" t="s">
        <v>61</v>
      </c>
      <c r="B68" s="31"/>
      <c r="C68" s="39">
        <v>8705.76</v>
      </c>
      <c r="D68" s="31" t="s">
        <v>33</v>
      </c>
      <c r="E68" s="39">
        <v>12</v>
      </c>
      <c r="F68" s="29">
        <f>Лист2!C66</f>
        <v>8705.76</v>
      </c>
      <c r="G68" s="44">
        <f t="shared" si="0"/>
        <v>0</v>
      </c>
    </row>
    <row r="69" spans="1:7" ht="15.75" thickBot="1" x14ac:dyDescent="0.3">
      <c r="A69" s="31" t="s">
        <v>71</v>
      </c>
      <c r="B69" s="31"/>
      <c r="C69" s="39">
        <v>200004.3</v>
      </c>
      <c r="D69" s="31" t="s">
        <v>6</v>
      </c>
      <c r="E69" s="39">
        <v>50634</v>
      </c>
      <c r="F69" s="29">
        <f>Лист2!C67</f>
        <v>200004.3</v>
      </c>
      <c r="G69" s="44">
        <f t="shared" si="0"/>
        <v>0</v>
      </c>
    </row>
    <row r="70" spans="1:7" ht="15.75" thickBot="1" x14ac:dyDescent="0.3">
      <c r="A70" s="31" t="s">
        <v>72</v>
      </c>
      <c r="B70" s="31"/>
      <c r="C70" s="39">
        <v>208612.08</v>
      </c>
      <c r="D70" s="31" t="s">
        <v>4</v>
      </c>
      <c r="E70" s="39">
        <v>50634</v>
      </c>
      <c r="F70" s="29">
        <f>Лист2!C68</f>
        <v>208612.08</v>
      </c>
      <c r="G70" s="44">
        <f t="shared" si="0"/>
        <v>0</v>
      </c>
    </row>
    <row r="71" spans="1:7" ht="15.75" thickBot="1" x14ac:dyDescent="0.3">
      <c r="A71" s="31" t="s">
        <v>101</v>
      </c>
      <c r="B71" s="31"/>
      <c r="C71" s="39">
        <v>1461.94</v>
      </c>
      <c r="D71" s="31" t="s">
        <v>52</v>
      </c>
      <c r="E71" s="39">
        <v>1</v>
      </c>
      <c r="F71" s="29">
        <f>Лист2!C69</f>
        <v>1461.94</v>
      </c>
      <c r="G71" s="44">
        <f t="shared" ref="G71:G96" si="1">F71-C71</f>
        <v>0</v>
      </c>
    </row>
    <row r="72" spans="1:7" ht="15.75" thickBot="1" x14ac:dyDescent="0.3">
      <c r="A72" s="31" t="s">
        <v>122</v>
      </c>
      <c r="B72" s="31"/>
      <c r="C72" s="39">
        <v>378.24</v>
      </c>
      <c r="D72" s="31" t="s">
        <v>52</v>
      </c>
      <c r="E72" s="39">
        <v>1</v>
      </c>
      <c r="F72" s="29">
        <f>Лист2!C70</f>
        <v>378.24</v>
      </c>
      <c r="G72" s="44">
        <f t="shared" si="1"/>
        <v>0</v>
      </c>
    </row>
    <row r="73" spans="1:7" ht="15.75" thickBot="1" x14ac:dyDescent="0.3">
      <c r="A73" s="31" t="s">
        <v>140</v>
      </c>
      <c r="B73" s="31"/>
      <c r="C73" s="39">
        <v>5019.6000000000004</v>
      </c>
      <c r="D73" s="31" t="s">
        <v>52</v>
      </c>
      <c r="E73" s="39">
        <v>6</v>
      </c>
      <c r="F73" s="29">
        <f>Лист2!C71</f>
        <v>5019.6000000000004</v>
      </c>
      <c r="G73" s="44">
        <f t="shared" si="1"/>
        <v>0</v>
      </c>
    </row>
    <row r="74" spans="1:7" ht="15.75" thickBot="1" x14ac:dyDescent="0.3">
      <c r="A74" s="31" t="s">
        <v>103</v>
      </c>
      <c r="B74" s="31"/>
      <c r="C74" s="39">
        <v>1912.57</v>
      </c>
      <c r="D74" s="31" t="s">
        <v>52</v>
      </c>
      <c r="E74" s="39">
        <v>1</v>
      </c>
      <c r="F74" s="29">
        <f>Лист2!C72</f>
        <v>1912.57</v>
      </c>
      <c r="G74" s="44">
        <f t="shared" si="1"/>
        <v>0</v>
      </c>
    </row>
    <row r="75" spans="1:7" ht="15.75" thickBot="1" x14ac:dyDescent="0.3">
      <c r="A75" s="31" t="s">
        <v>62</v>
      </c>
      <c r="B75" s="31"/>
      <c r="C75" s="39">
        <v>8262.7999999999993</v>
      </c>
      <c r="D75" s="31" t="s">
        <v>5</v>
      </c>
      <c r="E75" s="39">
        <v>8</v>
      </c>
      <c r="F75" s="29">
        <f>Лист2!C73</f>
        <v>8262.7999999999993</v>
      </c>
      <c r="G75" s="44">
        <f t="shared" si="1"/>
        <v>0</v>
      </c>
    </row>
    <row r="76" spans="1:7" ht="15.75" thickBot="1" x14ac:dyDescent="0.3">
      <c r="A76" s="31" t="s">
        <v>141</v>
      </c>
      <c r="B76" s="31"/>
      <c r="C76" s="39">
        <v>871.94</v>
      </c>
      <c r="D76" s="31" t="s">
        <v>52</v>
      </c>
      <c r="E76" s="39">
        <v>2</v>
      </c>
      <c r="F76" s="29">
        <f>Лист2!C74</f>
        <v>871.94</v>
      </c>
      <c r="G76" s="44">
        <f t="shared" si="1"/>
        <v>0</v>
      </c>
    </row>
    <row r="77" spans="1:7" ht="15.75" thickBot="1" x14ac:dyDescent="0.3">
      <c r="A77" s="31" t="s">
        <v>142</v>
      </c>
      <c r="B77" s="31"/>
      <c r="C77" s="39">
        <v>2297.36</v>
      </c>
      <c r="D77" s="31" t="s">
        <v>52</v>
      </c>
      <c r="E77" s="39">
        <v>8</v>
      </c>
      <c r="F77" s="29">
        <f>Лист2!C75</f>
        <v>2297.36</v>
      </c>
      <c r="G77" s="44">
        <f t="shared" si="1"/>
        <v>0</v>
      </c>
    </row>
    <row r="78" spans="1:7" ht="15.75" thickBot="1" x14ac:dyDescent="0.3">
      <c r="A78" s="31" t="s">
        <v>143</v>
      </c>
      <c r="B78" s="31"/>
      <c r="C78" s="39">
        <v>3631</v>
      </c>
      <c r="D78" s="31" t="s">
        <v>52</v>
      </c>
      <c r="E78" s="39">
        <v>10</v>
      </c>
      <c r="F78" s="29">
        <f>Лист2!C76</f>
        <v>3631</v>
      </c>
      <c r="G78" s="44">
        <f t="shared" si="1"/>
        <v>0</v>
      </c>
    </row>
    <row r="79" spans="1:7" ht="15.75" thickBot="1" x14ac:dyDescent="0.3">
      <c r="A79" s="31" t="s">
        <v>34</v>
      </c>
      <c r="B79" s="31"/>
      <c r="C79" s="39">
        <v>2398.7600000000002</v>
      </c>
      <c r="D79" s="31" t="s">
        <v>52</v>
      </c>
      <c r="E79" s="39">
        <v>14</v>
      </c>
      <c r="F79" s="29">
        <f>Лист2!C77</f>
        <v>2398.7600000000002</v>
      </c>
      <c r="G79" s="44">
        <f t="shared" si="1"/>
        <v>0</v>
      </c>
    </row>
    <row r="80" spans="1:7" ht="15.75" thickBot="1" x14ac:dyDescent="0.3">
      <c r="A80" s="31" t="s">
        <v>144</v>
      </c>
      <c r="B80" s="31"/>
      <c r="C80" s="39">
        <v>2273.14</v>
      </c>
      <c r="D80" s="31" t="s">
        <v>52</v>
      </c>
      <c r="E80" s="39">
        <v>1</v>
      </c>
      <c r="F80" s="29">
        <f>Лист2!C78</f>
        <v>2273.14</v>
      </c>
      <c r="G80" s="44">
        <f t="shared" si="1"/>
        <v>0</v>
      </c>
    </row>
    <row r="81" spans="1:7" ht="15.75" thickBot="1" x14ac:dyDescent="0.3">
      <c r="A81" s="31" t="s">
        <v>145</v>
      </c>
      <c r="B81" s="31"/>
      <c r="C81" s="39">
        <v>4266.5200000000004</v>
      </c>
      <c r="D81" s="31" t="s">
        <v>52</v>
      </c>
      <c r="E81" s="39">
        <v>4</v>
      </c>
      <c r="F81" s="29">
        <f>Лист2!C79</f>
        <v>4266.5200000000004</v>
      </c>
      <c r="G81" s="44">
        <f t="shared" si="1"/>
        <v>0</v>
      </c>
    </row>
    <row r="82" spans="1:7" ht="15.75" thickBot="1" x14ac:dyDescent="0.3">
      <c r="A82" s="31" t="s">
        <v>146</v>
      </c>
      <c r="B82" s="31"/>
      <c r="C82" s="39">
        <v>1987.56</v>
      </c>
      <c r="D82" s="31" t="s">
        <v>6</v>
      </c>
      <c r="E82" s="39">
        <v>12</v>
      </c>
      <c r="F82" s="29">
        <f>Лист2!C80</f>
        <v>1987.56</v>
      </c>
      <c r="G82" s="44">
        <f t="shared" si="1"/>
        <v>0</v>
      </c>
    </row>
    <row r="83" spans="1:7" ht="15.75" thickBot="1" x14ac:dyDescent="0.3">
      <c r="A83" s="31" t="s">
        <v>63</v>
      </c>
      <c r="B83" s="31"/>
      <c r="C83" s="39">
        <v>410.43</v>
      </c>
      <c r="D83" s="31" t="s">
        <v>4</v>
      </c>
      <c r="E83" s="39">
        <v>3</v>
      </c>
      <c r="F83" s="29">
        <f>Лист2!C81</f>
        <v>410.43</v>
      </c>
      <c r="G83" s="44">
        <f t="shared" si="1"/>
        <v>0</v>
      </c>
    </row>
    <row r="84" spans="1:7" ht="15.75" thickBot="1" x14ac:dyDescent="0.3">
      <c r="A84" s="31" t="s">
        <v>147</v>
      </c>
      <c r="B84" s="31"/>
      <c r="C84" s="39">
        <v>912.18</v>
      </c>
      <c r="D84" s="31" t="s">
        <v>148</v>
      </c>
      <c r="E84" s="39">
        <v>1</v>
      </c>
      <c r="F84" s="29">
        <f>Лист2!C82</f>
        <v>912.18</v>
      </c>
      <c r="G84" s="44">
        <f t="shared" si="1"/>
        <v>0</v>
      </c>
    </row>
    <row r="85" spans="1:7" ht="15.75" thickBot="1" x14ac:dyDescent="0.3">
      <c r="A85" s="31" t="s">
        <v>85</v>
      </c>
      <c r="B85" s="31"/>
      <c r="C85" s="39">
        <v>5063.3999999999996</v>
      </c>
      <c r="D85" s="31" t="s">
        <v>4</v>
      </c>
      <c r="E85" s="39">
        <v>50634</v>
      </c>
      <c r="F85" s="29">
        <f>Лист2!C83</f>
        <v>5063.3999999999996</v>
      </c>
      <c r="G85" s="44">
        <f t="shared" si="1"/>
        <v>0</v>
      </c>
    </row>
    <row r="86" spans="1:7" ht="15.75" thickBot="1" x14ac:dyDescent="0.3">
      <c r="A86" s="31" t="s">
        <v>86</v>
      </c>
      <c r="B86" s="31"/>
      <c r="C86" s="39">
        <v>5063.3999999999996</v>
      </c>
      <c r="D86" s="31" t="s">
        <v>4</v>
      </c>
      <c r="E86" s="39">
        <v>50634</v>
      </c>
      <c r="F86" s="29">
        <f>Лист2!C84</f>
        <v>5063.3999999999996</v>
      </c>
      <c r="G86" s="44">
        <f t="shared" si="1"/>
        <v>0</v>
      </c>
    </row>
    <row r="87" spans="1:7" ht="15.75" thickBot="1" x14ac:dyDescent="0.3">
      <c r="A87" s="31" t="s">
        <v>123</v>
      </c>
      <c r="B87" s="31"/>
      <c r="C87" s="39">
        <v>2876.19</v>
      </c>
      <c r="D87" s="31" t="s">
        <v>124</v>
      </c>
      <c r="E87" s="39">
        <v>1</v>
      </c>
      <c r="F87" s="29">
        <f>Лист2!C85</f>
        <v>2876.19</v>
      </c>
      <c r="G87" s="44">
        <f t="shared" si="1"/>
        <v>0</v>
      </c>
    </row>
    <row r="88" spans="1:7" ht="15.75" thickBot="1" x14ac:dyDescent="0.3">
      <c r="A88" s="31" t="s">
        <v>87</v>
      </c>
      <c r="B88" s="31"/>
      <c r="C88" s="39">
        <v>105825.06</v>
      </c>
      <c r="D88" s="31" t="s">
        <v>4</v>
      </c>
      <c r="E88" s="39">
        <v>50634</v>
      </c>
      <c r="F88" s="29">
        <f>Лист2!C86</f>
        <v>105825.06</v>
      </c>
      <c r="G88" s="44">
        <f t="shared" si="1"/>
        <v>0</v>
      </c>
    </row>
    <row r="89" spans="1:7" ht="15.75" thickBot="1" x14ac:dyDescent="0.3">
      <c r="A89" s="31" t="s">
        <v>88</v>
      </c>
      <c r="B89" s="31"/>
      <c r="C89" s="39">
        <v>105825.06</v>
      </c>
      <c r="D89" s="31" t="s">
        <v>4</v>
      </c>
      <c r="E89" s="39">
        <v>50634</v>
      </c>
      <c r="F89" s="29">
        <f>Лист2!C87</f>
        <v>105825.06</v>
      </c>
      <c r="G89" s="44">
        <f t="shared" si="1"/>
        <v>0</v>
      </c>
    </row>
    <row r="90" spans="1:7" ht="15.75" thickBot="1" x14ac:dyDescent="0.3">
      <c r="A90" s="31" t="s">
        <v>36</v>
      </c>
      <c r="B90" s="31"/>
      <c r="C90" s="39">
        <v>1651.67</v>
      </c>
      <c r="D90" s="31" t="s">
        <v>5</v>
      </c>
      <c r="E90" s="39">
        <v>19</v>
      </c>
      <c r="F90" s="29">
        <f>Лист2!C88</f>
        <v>1651.67</v>
      </c>
      <c r="G90" s="44">
        <f t="shared" si="1"/>
        <v>0</v>
      </c>
    </row>
    <row r="91" spans="1:7" ht="15.75" thickBot="1" x14ac:dyDescent="0.3">
      <c r="A91" s="31" t="s">
        <v>149</v>
      </c>
      <c r="B91" s="31"/>
      <c r="C91" s="39">
        <v>5166.7</v>
      </c>
      <c r="D91" s="31" t="s">
        <v>6</v>
      </c>
      <c r="E91" s="39">
        <v>22</v>
      </c>
      <c r="F91" s="29">
        <f>Лист2!C89</f>
        <v>5166.7</v>
      </c>
      <c r="G91" s="44">
        <f t="shared" si="1"/>
        <v>0</v>
      </c>
    </row>
    <row r="92" spans="1:7" ht="15.75" thickBot="1" x14ac:dyDescent="0.3">
      <c r="A92" s="31" t="s">
        <v>102</v>
      </c>
      <c r="B92" s="31"/>
      <c r="C92" s="39">
        <v>7989.88</v>
      </c>
      <c r="D92" s="31" t="s">
        <v>52</v>
      </c>
      <c r="E92" s="39">
        <v>4</v>
      </c>
      <c r="F92" s="29">
        <f>Лист2!C90</f>
        <v>7989.88</v>
      </c>
      <c r="G92" s="44">
        <f t="shared" si="1"/>
        <v>0</v>
      </c>
    </row>
    <row r="93" spans="1:7" ht="15.75" thickBot="1" x14ac:dyDescent="0.3">
      <c r="A93" s="31" t="s">
        <v>43</v>
      </c>
      <c r="B93" s="31"/>
      <c r="C93" s="39">
        <v>1243.06</v>
      </c>
      <c r="D93" s="31" t="s">
        <v>33</v>
      </c>
      <c r="E93" s="39">
        <v>2</v>
      </c>
      <c r="F93" s="29">
        <f>Лист2!C91</f>
        <v>1243.06</v>
      </c>
      <c r="G93" s="44">
        <f t="shared" si="1"/>
        <v>0</v>
      </c>
    </row>
    <row r="94" spans="1:7" ht="15.75" thickBot="1" x14ac:dyDescent="0.3">
      <c r="A94" s="31" t="s">
        <v>64</v>
      </c>
      <c r="B94" s="31"/>
      <c r="C94" s="39">
        <v>14766</v>
      </c>
      <c r="D94" s="31" t="s">
        <v>6</v>
      </c>
      <c r="E94" s="39">
        <v>9.1999999999999993</v>
      </c>
      <c r="F94" s="29">
        <f>Лист2!C92</f>
        <v>14766</v>
      </c>
      <c r="G94" s="44">
        <f t="shared" si="1"/>
        <v>0</v>
      </c>
    </row>
    <row r="95" spans="1:7" ht="15.75" thickBot="1" x14ac:dyDescent="0.3">
      <c r="A95" s="31" t="s">
        <v>125</v>
      </c>
      <c r="B95" s="31"/>
      <c r="C95" s="39">
        <v>473</v>
      </c>
      <c r="D95" s="31" t="s">
        <v>126</v>
      </c>
      <c r="E95" s="39">
        <v>1</v>
      </c>
      <c r="F95" s="29">
        <f>Лист2!C93</f>
        <v>473</v>
      </c>
      <c r="G95" s="44">
        <f t="shared" si="1"/>
        <v>0</v>
      </c>
    </row>
    <row r="96" spans="1:7" ht="15.75" thickBot="1" x14ac:dyDescent="0.3">
      <c r="A96" s="31" t="s">
        <v>127</v>
      </c>
      <c r="B96" s="31"/>
      <c r="C96" s="39">
        <v>1038</v>
      </c>
      <c r="D96" s="31" t="s">
        <v>121</v>
      </c>
      <c r="E96" s="39">
        <v>2</v>
      </c>
      <c r="F96" s="29">
        <f>Лист2!C94</f>
        <v>1038</v>
      </c>
      <c r="G96" s="44">
        <f t="shared" si="1"/>
        <v>0</v>
      </c>
    </row>
    <row r="97" spans="1:5" ht="15.75" thickBot="1" x14ac:dyDescent="0.3">
      <c r="A97" s="31"/>
      <c r="B97" s="31"/>
      <c r="C97" s="40">
        <f>SUM(C6:C96)</f>
        <v>2337825.31</v>
      </c>
      <c r="D97" s="31"/>
      <c r="E97" s="39"/>
    </row>
    <row r="99" spans="1:5" x14ac:dyDescent="0.25">
      <c r="C99" s="29">
        <v>2220469.75</v>
      </c>
      <c r="D99" s="29">
        <v>2337825.3100000005</v>
      </c>
    </row>
    <row r="101" spans="1:5" x14ac:dyDescent="0.25">
      <c r="C101" s="44">
        <f>C97-C99</f>
        <v>117355.56000000006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лидер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Алена Попова Вячеславовна</cp:lastModifiedBy>
  <cp:lastPrinted>2019-01-28T03:25:54Z</cp:lastPrinted>
  <dcterms:created xsi:type="dcterms:W3CDTF">2016-03-18T02:51:51Z</dcterms:created>
  <dcterms:modified xsi:type="dcterms:W3CDTF">2021-03-02T23:06:30Z</dcterms:modified>
</cp:coreProperties>
</file>