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Лист1!$A$6:$E$92</definedName>
  </definedNames>
  <calcPr calcId="125725"/>
</workbook>
</file>

<file path=xl/calcChain.xml><?xml version="1.0" encoding="utf-8"?>
<calcChain xmlns="http://schemas.openxmlformats.org/spreadsheetml/2006/main">
  <c r="C13" i="1"/>
  <c r="C83"/>
  <c r="C80"/>
  <c r="C77"/>
  <c r="C59"/>
  <c r="C46"/>
  <c r="C39"/>
  <c r="C36"/>
  <c r="C33"/>
  <c r="C30"/>
  <c r="C15"/>
  <c r="C14" s="1"/>
  <c r="C28" l="1"/>
  <c r="C76"/>
  <c r="C84"/>
  <c r="C90" s="1"/>
  <c r="C89" l="1"/>
  <c r="C88" s="1"/>
  <c r="C91" s="1"/>
  <c r="C92" l="1"/>
  <c r="B75"/>
  <c r="B84" l="1"/>
  <c r="B77"/>
  <c r="B89" l="1"/>
  <c r="B88" s="1"/>
  <c r="B83"/>
  <c r="B80"/>
  <c r="B79"/>
  <c r="B76"/>
  <c r="B36"/>
  <c r="B33"/>
  <c r="B30"/>
  <c r="B90" l="1"/>
</calcChain>
</file>

<file path=xl/sharedStrings.xml><?xml version="1.0" encoding="utf-8"?>
<sst xmlns="http://schemas.openxmlformats.org/spreadsheetml/2006/main" count="265" uniqueCount="125">
  <si>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</si>
  <si>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</si>
  <si>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</si>
  <si>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</si>
  <si>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</si>
  <si>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</si>
  <si>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</si>
  <si>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</si>
  <si>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</si>
  <si>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</si>
  <si>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</si>
  <si>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</si>
  <si>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</si>
  <si>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</si>
  <si>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</si>
  <si>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</si>
  <si>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</si>
  <si>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</si>
  <si>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</si>
  <si>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</si>
  <si>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</si>
  <si>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</si>
  <si>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</si>
  <si>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</si>
  <si>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</si>
  <si>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</si>
  <si>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</si>
  <si>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</si>
  <si>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Ленина, д. 26</t>
  </si>
  <si>
    <t>ИП Железников А.В (Ленина 26)</t>
  </si>
  <si>
    <t>Логинова Н.В.(Ленина, 26-57; 5</t>
  </si>
  <si>
    <t xml:space="preserve"> Юникс-Плюс (Ленина, 26/79)</t>
  </si>
  <si>
    <t>Селезнева Н. В(ленина 26)</t>
  </si>
  <si>
    <t>Транзит(Ленина 26)</t>
  </si>
  <si>
    <t>Затынацькая С.В.(Ленина,26)</t>
  </si>
  <si>
    <t>ИП Гладкова С.Г Ленина 26)</t>
  </si>
  <si>
    <t>ИП Козлова Л.М (Ленина 26 пом 37)</t>
  </si>
  <si>
    <t>Чел.</t>
  </si>
  <si>
    <t>Выезд а/машины по заявке</t>
  </si>
  <si>
    <t>выезд</t>
  </si>
  <si>
    <t>м2</t>
  </si>
  <si>
    <t>Закрытие и открытие стояков</t>
  </si>
  <si>
    <t>1 стояк</t>
  </si>
  <si>
    <t>м</t>
  </si>
  <si>
    <t>замена эл. лампочки накаливания</t>
  </si>
  <si>
    <t>осмотр подвала</t>
  </si>
  <si>
    <t>раз</t>
  </si>
  <si>
    <t>прочистка канализационной сети внутренней</t>
  </si>
  <si>
    <t>__________________Рябов А.М.</t>
  </si>
  <si>
    <t>Директор ООО "Лидер"</t>
  </si>
  <si>
    <t>1 дом</t>
  </si>
  <si>
    <t>Очистка канализационной сети</t>
  </si>
  <si>
    <t>Замена электропатрона (при закрытой арматуре) с ма</t>
  </si>
  <si>
    <t>Кол-во</t>
  </si>
  <si>
    <t>Ед.изм</t>
  </si>
  <si>
    <t>Сумма</t>
  </si>
  <si>
    <t>Наименование работ</t>
  </si>
  <si>
    <r>
      <rPr>
        <b/>
        <sz val="11"/>
        <rFont val="Times New Roman"/>
        <family val="1"/>
        <charset val="204"/>
      </rPr>
      <t>период:</t>
    </r>
    <r>
      <rPr>
        <sz val="11"/>
        <rFont val="Times New Roman"/>
        <family val="1"/>
        <charset val="204"/>
      </rPr>
      <t xml:space="preserve"> 01.01.2016-31.12.2016</t>
    </r>
  </si>
  <si>
    <t>Ганина Л.С.</t>
  </si>
  <si>
    <t>________________Русинова Н.Ю.</t>
  </si>
  <si>
    <t>СОГЛАСОВАНО</t>
  </si>
  <si>
    <t>Собственник жилого помещения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</si>
  <si>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</si>
  <si>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</si>
  <si>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</si>
  <si>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</si>
  <si>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</si>
  <si>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16. Всего расходов по дому за 2019 г.</t>
  </si>
  <si>
    <t>17. Всего расходов по дому с НДС за 2019 г.</t>
  </si>
  <si>
    <t>18. Конечное сальдо по дому на 31.12.2019 г.</t>
  </si>
  <si>
    <t>"___" ____________2019 г.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</si>
  <si>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</si>
  <si>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</si>
  <si>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</t>
  </si>
  <si>
    <t>Гор. вода потр.при содер.общего имущ-ва  в МКД 3,4</t>
  </si>
  <si>
    <t>Замена электрической лампы накаливания</t>
  </si>
  <si>
    <t>шт.</t>
  </si>
  <si>
    <t>Организация мест накоп.ртуть сод-х ламп 3,4 кв. 20</t>
  </si>
  <si>
    <t>Осмотр подвала</t>
  </si>
  <si>
    <t>Осмотр сантех. оборудования</t>
  </si>
  <si>
    <t>Отогрев стояков</t>
  </si>
  <si>
    <t>1м</t>
  </si>
  <si>
    <t>Перезапуск (удаление воздуха) стояков отопления</t>
  </si>
  <si>
    <t>Планировка дороги гравием</t>
  </si>
  <si>
    <t>Почтовый ящик 4-х секционный</t>
  </si>
  <si>
    <t>Почтовый ящик 5-и секционный</t>
  </si>
  <si>
    <t>Прочистка внутренней канализационной сети</t>
  </si>
  <si>
    <t>Прочистка канализационной сети дворовой</t>
  </si>
  <si>
    <t>Ремонт доводчика</t>
  </si>
  <si>
    <t>Ремонт тамбурной перегородки</t>
  </si>
  <si>
    <t>Ремонт чердачного люка</t>
  </si>
  <si>
    <t>Смена врезки/сборки (с применением сварочных работ</t>
  </si>
  <si>
    <t>Смена стекл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</si>
  <si>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</si>
  <si>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</si>
  <si>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</si>
  <si>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</si>
  <si>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</si>
  <si>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</si>
  <si>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</t>
  </si>
  <si>
    <t>Управление жилым фондом 3,4 кв. 2019г. К=0,6;0,8;0</t>
  </si>
  <si>
    <t>Установка пластиковых окон в подъзд г. Чита ул. Ле</t>
  </si>
  <si>
    <t>Установка почтовых ящиков (без ст-ти почтового ящи</t>
  </si>
  <si>
    <t>Устранение свищей сваркой</t>
  </si>
  <si>
    <t>свищ</t>
  </si>
  <si>
    <t>Устранение свищей хомутами</t>
  </si>
  <si>
    <t>Утепление продухов изовером</t>
  </si>
  <si>
    <t>Хол.вода потр.при содер.общ.имущ. в МКД 1,2 кв.201</t>
  </si>
  <si>
    <t>Хол.вода потр.при содер.общ.имущ. в МКД 3,4 кв.201</t>
  </si>
  <si>
    <t>Электрическая энергия потр.при содержании общего и</t>
  </si>
  <si>
    <t>замена муфты</t>
  </si>
  <si>
    <t>ремонт подъезда № 1</t>
  </si>
  <si>
    <t>подъезд</t>
  </si>
  <si>
    <t>Абрамян А.Г.</t>
  </si>
  <si>
    <t xml:space="preserve">Логиновский А.И. </t>
  </si>
  <si>
    <t>Лукьянова Я.Н</t>
  </si>
  <si>
    <t>Управление жилым фондом 1,2 кв. 2019г. К=0,6;0,8;0,85;0,9;1</t>
  </si>
  <si>
    <t>Управление жилым фондом 3,4 кв. 2019г. К=0,6;0,8;0,85;0,9;1</t>
  </si>
  <si>
    <t>Гор. вода потр.при содер.общего имущ-ва  в МКД 1,2 кв.2019</t>
  </si>
  <si>
    <t>Гор. вода потр.при содер.общего имущ-ва  в МКД 3,4 кв.2019</t>
  </si>
  <si>
    <t>Хол.вода потр.при содер.общ.имущ. в МКД 1,2 кв.2019</t>
  </si>
  <si>
    <t>Хол.вода потр.при содер.общ.имущ. в МКД 3,4 кв.2019</t>
  </si>
  <si>
    <t>Организация мест накоп.ртуть сод-х ламп 3,4 кв. 2019</t>
  </si>
  <si>
    <t>Всего доходов по дому за 2019 г.</t>
  </si>
  <si>
    <t>УРЦиТ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</si>
</sst>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&quot;р.&quot;"/>
  </numFmts>
  <fonts count="1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</cellStyleXfs>
  <cellXfs count="57">
    <xf numFmtId="0" fontId="0" fillId="0" borderId="0" xfId="0"/>
    <xf numFmtId="0" fontId="2" fillId="3" borderId="0" xfId="0" applyFont="1" applyFill="1" applyAlignment="1">
      <alignment horizont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0" fontId="0" fillId="3" borderId="0" xfId="0" applyFill="1"/>
    <xf numFmtId="0" fontId="5" fillId="3" borderId="0" xfId="0" applyFont="1" applyFill="1" applyAlignment="1">
      <alignment horizontal="center" vertical="center" wrapText="1"/>
    </xf>
    <xf numFmtId="165" fontId="5" fillId="3" borderId="0" xfId="0" applyNumberFormat="1" applyFont="1" applyFill="1" applyAlignment="1">
      <alignment horizontal="center" vertical="center" wrapText="1"/>
    </xf>
    <xf numFmtId="2" fontId="5" fillId="3" borderId="0" xfId="0" applyNumberFormat="1" applyFont="1" applyFill="1" applyAlignment="1">
      <alignment horizontal="center" vertical="center" wrapText="1"/>
    </xf>
    <xf numFmtId="164" fontId="5" fillId="3" borderId="0" xfId="3" applyFont="1" applyFill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65" fontId="8" fillId="3" borderId="2" xfId="1" applyNumberFormat="1" applyFont="1" applyFill="1" applyBorder="1" applyAlignment="1">
      <alignment horizontal="center" vertical="center" wrapText="1"/>
    </xf>
    <xf numFmtId="2" fontId="8" fillId="3" borderId="2" xfId="1" applyNumberFormat="1" applyFont="1" applyFill="1" applyBorder="1" applyAlignment="1">
      <alignment horizontal="center" vertical="center" wrapText="1"/>
    </xf>
    <xf numFmtId="0" fontId="9" fillId="3" borderId="2" xfId="2" applyFont="1" applyFill="1" applyBorder="1" applyAlignment="1" applyProtection="1">
      <alignment horizontal="center" vertical="center" wrapText="1"/>
    </xf>
    <xf numFmtId="164" fontId="8" fillId="3" borderId="2" xfId="3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164" fontId="5" fillId="3" borderId="2" xfId="3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center" wrapText="1"/>
    </xf>
    <xf numFmtId="165" fontId="8" fillId="3" borderId="2" xfId="3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left" vertical="center" wrapText="1"/>
    </xf>
    <xf numFmtId="165" fontId="8" fillId="3" borderId="2" xfId="1" applyNumberFormat="1" applyFont="1" applyFill="1" applyBorder="1" applyAlignment="1">
      <alignment horizontal="left" vertical="center" wrapText="1"/>
    </xf>
    <xf numFmtId="0" fontId="5" fillId="3" borderId="2" xfId="0" applyNumberFormat="1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0" fillId="0" borderId="0" xfId="0"/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4" borderId="3" xfId="0" applyFill="1" applyBorder="1"/>
    <xf numFmtId="0" fontId="0" fillId="4" borderId="0" xfId="0" applyFill="1"/>
    <xf numFmtId="164" fontId="8" fillId="3" borderId="2" xfId="0" applyNumberFormat="1" applyFont="1" applyFill="1" applyBorder="1" applyAlignment="1">
      <alignment horizontal="center" vertical="center" wrapText="1"/>
    </xf>
    <xf numFmtId="164" fontId="0" fillId="0" borderId="3" xfId="0" applyNumberFormat="1" applyFill="1" applyBorder="1"/>
    <xf numFmtId="164" fontId="8" fillId="3" borderId="2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 vertical="center" wrapText="1"/>
    </xf>
    <xf numFmtId="164" fontId="8" fillId="3" borderId="2" xfId="3" applyNumberFormat="1" applyFont="1" applyFill="1" applyBorder="1" applyAlignment="1">
      <alignment horizontal="center" vertical="center" wrapText="1"/>
    </xf>
    <xf numFmtId="164" fontId="8" fillId="3" borderId="2" xfId="1" applyNumberFormat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top" wrapText="1"/>
    </xf>
    <xf numFmtId="0" fontId="0" fillId="3" borderId="3" xfId="0" applyFill="1" applyBorder="1"/>
    <xf numFmtId="164" fontId="0" fillId="3" borderId="3" xfId="0" applyNumberFormat="1" applyFill="1" applyBorder="1"/>
    <xf numFmtId="4" fontId="2" fillId="3" borderId="0" xfId="0" applyNumberFormat="1" applyFont="1" applyFill="1" applyAlignment="1">
      <alignment horizontal="center" wrapText="1"/>
    </xf>
    <xf numFmtId="4" fontId="10" fillId="3" borderId="0" xfId="0" applyNumberFormat="1" applyFont="1" applyFill="1" applyAlignment="1">
      <alignment horizontal="center" wrapText="1"/>
    </xf>
    <xf numFmtId="4" fontId="0" fillId="0" borderId="0" xfId="0" applyNumberFormat="1"/>
    <xf numFmtId="4" fontId="0" fillId="3" borderId="0" xfId="0" applyNumberFormat="1" applyFill="1"/>
    <xf numFmtId="0" fontId="8" fillId="3" borderId="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top" wrapText="1"/>
    </xf>
    <xf numFmtId="2" fontId="5" fillId="3" borderId="0" xfId="0" applyNumberFormat="1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workbookViewId="0">
      <selection activeCell="F9" sqref="F9"/>
    </sheetView>
  </sheetViews>
  <sheetFormatPr defaultRowHeight="15" outlineLevelRow="2"/>
  <cols>
    <col min="1" max="1" width="59.5703125" style="4" customWidth="1"/>
    <col min="2" max="2" width="15.5703125" style="5" hidden="1" customWidth="1"/>
    <col min="3" max="3" width="15.5703125" style="6" customWidth="1"/>
    <col min="4" max="4" width="9.28515625" style="4" customWidth="1"/>
    <col min="5" max="5" width="14.42578125" style="7" customWidth="1"/>
    <col min="6" max="6" width="14.85546875" style="46" customWidth="1"/>
    <col min="7" max="16384" width="9.140625" style="1"/>
  </cols>
  <sheetData>
    <row r="1" spans="1:6">
      <c r="A1" s="29" t="s">
        <v>60</v>
      </c>
      <c r="C1" s="54" t="s">
        <v>60</v>
      </c>
      <c r="D1" s="54"/>
      <c r="E1" s="54"/>
    </row>
    <row r="2" spans="1:6">
      <c r="A2" s="29" t="s">
        <v>49</v>
      </c>
      <c r="C2" s="54" t="s">
        <v>61</v>
      </c>
      <c r="D2" s="54"/>
      <c r="E2" s="54"/>
    </row>
    <row r="3" spans="1:6">
      <c r="A3" s="29" t="s">
        <v>48</v>
      </c>
      <c r="C3" s="54" t="s">
        <v>59</v>
      </c>
      <c r="D3" s="54"/>
      <c r="E3" s="54"/>
    </row>
    <row r="4" spans="1:6" ht="22.5" customHeight="1">
      <c r="A4" s="30" t="s">
        <v>70</v>
      </c>
      <c r="C4" s="55" t="s">
        <v>70</v>
      </c>
      <c r="D4" s="55"/>
      <c r="E4" s="55"/>
    </row>
    <row r="6" spans="1:6" ht="37.5" customHeight="1">
      <c r="A6" s="56" t="s">
        <v>6</v>
      </c>
      <c r="B6" s="56"/>
      <c r="C6" s="56"/>
      <c r="D6" s="56"/>
      <c r="E6" s="56"/>
    </row>
    <row r="7" spans="1:6" ht="17.25" customHeight="1">
      <c r="A7" s="15" t="s">
        <v>28</v>
      </c>
      <c r="B7" s="8" t="s">
        <v>57</v>
      </c>
      <c r="C7" s="51" t="s">
        <v>62</v>
      </c>
      <c r="D7" s="51"/>
      <c r="E7" s="51"/>
    </row>
    <row r="8" spans="1:6" ht="57">
      <c r="A8" s="13" t="s">
        <v>3</v>
      </c>
      <c r="B8" s="9" t="s">
        <v>0</v>
      </c>
      <c r="C8" s="10" t="s">
        <v>26</v>
      </c>
      <c r="D8" s="11" t="s">
        <v>1</v>
      </c>
      <c r="E8" s="12" t="s">
        <v>2</v>
      </c>
    </row>
    <row r="9" spans="1:6">
      <c r="A9" s="27" t="s">
        <v>63</v>
      </c>
      <c r="B9" s="9"/>
      <c r="C9" s="41">
        <v>909154.4</v>
      </c>
      <c r="D9" s="2" t="s">
        <v>25</v>
      </c>
      <c r="E9" s="12" t="s">
        <v>124</v>
      </c>
      <c r="F9" s="47"/>
    </row>
    <row r="10" spans="1:6">
      <c r="A10" s="52" t="s">
        <v>27</v>
      </c>
      <c r="B10" s="52"/>
      <c r="C10" s="52"/>
      <c r="D10" s="52"/>
      <c r="E10" s="52"/>
    </row>
    <row r="11" spans="1:6" ht="28.5">
      <c r="A11" s="27" t="s">
        <v>64</v>
      </c>
      <c r="B11" s="9"/>
      <c r="C11" s="41">
        <v>703194.86</v>
      </c>
      <c r="D11" s="2" t="s">
        <v>25</v>
      </c>
      <c r="E11" s="12"/>
    </row>
    <row r="12" spans="1:6">
      <c r="A12" s="27" t="s">
        <v>65</v>
      </c>
      <c r="B12" s="9"/>
      <c r="C12" s="41">
        <v>752233.4</v>
      </c>
      <c r="D12" s="2" t="s">
        <v>25</v>
      </c>
      <c r="E12" s="12"/>
    </row>
    <row r="13" spans="1:6">
      <c r="A13" s="27" t="s">
        <v>66</v>
      </c>
      <c r="B13" s="9"/>
      <c r="C13" s="41">
        <f>C12-C11</f>
        <v>49038.540000000037</v>
      </c>
      <c r="D13" s="2" t="s">
        <v>25</v>
      </c>
      <c r="E13" s="12"/>
    </row>
    <row r="14" spans="1:6">
      <c r="A14" s="13" t="s">
        <v>7</v>
      </c>
      <c r="B14" s="9"/>
      <c r="C14" s="41">
        <f>SUM(C15:C27)</f>
        <v>364768.79000000004</v>
      </c>
      <c r="D14" s="2" t="s">
        <v>25</v>
      </c>
      <c r="E14" s="12"/>
    </row>
    <row r="15" spans="1:6">
      <c r="A15" s="22" t="s">
        <v>8</v>
      </c>
      <c r="B15" s="23"/>
      <c r="C15" s="42">
        <f>12*600+12*528.64</f>
        <v>13543.68</v>
      </c>
      <c r="D15" s="2" t="s">
        <v>25</v>
      </c>
      <c r="E15" s="12"/>
    </row>
    <row r="16" spans="1:6">
      <c r="A16" s="53" t="s">
        <v>29</v>
      </c>
      <c r="B16" s="53"/>
      <c r="C16" s="43">
        <v>112509.85</v>
      </c>
      <c r="D16" s="2" t="s">
        <v>25</v>
      </c>
      <c r="E16" s="12"/>
    </row>
    <row r="17" spans="1:6">
      <c r="A17" s="53" t="s">
        <v>30</v>
      </c>
      <c r="B17" s="53"/>
      <c r="C17" s="43">
        <v>11518.42</v>
      </c>
      <c r="D17" s="2" t="s">
        <v>25</v>
      </c>
      <c r="E17" s="12"/>
    </row>
    <row r="18" spans="1:6">
      <c r="A18" s="53" t="s">
        <v>31</v>
      </c>
      <c r="B18" s="53"/>
      <c r="C18" s="43">
        <v>20000</v>
      </c>
      <c r="D18" s="2" t="s">
        <v>25</v>
      </c>
      <c r="E18" s="12"/>
    </row>
    <row r="19" spans="1:6">
      <c r="A19" s="53" t="s">
        <v>32</v>
      </c>
      <c r="B19" s="53"/>
      <c r="C19" s="43">
        <v>6577.51</v>
      </c>
      <c r="D19" s="2" t="s">
        <v>25</v>
      </c>
      <c r="E19" s="12"/>
    </row>
    <row r="20" spans="1:6">
      <c r="A20" s="53" t="s">
        <v>33</v>
      </c>
      <c r="B20" s="53"/>
      <c r="C20" s="43">
        <v>20924.16</v>
      </c>
      <c r="D20" s="2" t="s">
        <v>25</v>
      </c>
      <c r="E20" s="12"/>
    </row>
    <row r="21" spans="1:6">
      <c r="A21" s="53" t="s">
        <v>34</v>
      </c>
      <c r="B21" s="53"/>
      <c r="C21" s="43">
        <v>34776.5</v>
      </c>
      <c r="D21" s="2" t="s">
        <v>25</v>
      </c>
      <c r="E21" s="12"/>
    </row>
    <row r="22" spans="1:6">
      <c r="A22" s="28" t="s">
        <v>58</v>
      </c>
      <c r="B22" s="24"/>
      <c r="C22" s="43">
        <v>26078.6</v>
      </c>
      <c r="D22" s="2" t="s">
        <v>25</v>
      </c>
      <c r="E22" s="12"/>
    </row>
    <row r="23" spans="1:6">
      <c r="A23" s="53" t="s">
        <v>35</v>
      </c>
      <c r="B23" s="53"/>
      <c r="C23" s="43">
        <v>19570.23</v>
      </c>
      <c r="D23" s="2" t="s">
        <v>25</v>
      </c>
      <c r="E23" s="12"/>
    </row>
    <row r="24" spans="1:6">
      <c r="A24" s="53" t="s">
        <v>36</v>
      </c>
      <c r="B24" s="53"/>
      <c r="C24" s="43">
        <v>6627.33</v>
      </c>
      <c r="D24" s="2" t="s">
        <v>25</v>
      </c>
      <c r="E24" s="12"/>
    </row>
    <row r="25" spans="1:6">
      <c r="A25" s="28" t="s">
        <v>113</v>
      </c>
      <c r="B25" s="28"/>
      <c r="C25" s="43">
        <v>31362.71</v>
      </c>
      <c r="D25" s="2" t="s">
        <v>25</v>
      </c>
      <c r="E25" s="12"/>
    </row>
    <row r="26" spans="1:6">
      <c r="A26" s="28" t="s">
        <v>114</v>
      </c>
      <c r="B26" s="28"/>
      <c r="C26" s="43">
        <v>27937.67</v>
      </c>
      <c r="D26" s="2" t="s">
        <v>25</v>
      </c>
      <c r="E26" s="12"/>
    </row>
    <row r="27" spans="1:6">
      <c r="A27" s="28" t="s">
        <v>115</v>
      </c>
      <c r="B27" s="28"/>
      <c r="C27" s="43">
        <v>33342.129999999997</v>
      </c>
      <c r="D27" s="2" t="s">
        <v>25</v>
      </c>
      <c r="E27" s="12"/>
    </row>
    <row r="28" spans="1:6">
      <c r="A28" s="25" t="s">
        <v>123</v>
      </c>
      <c r="B28" s="8"/>
      <c r="C28" s="36">
        <f>C11+C14</f>
        <v>1067963.6499999999</v>
      </c>
      <c r="D28" s="2" t="s">
        <v>25</v>
      </c>
      <c r="E28" s="14"/>
    </row>
    <row r="29" spans="1:6">
      <c r="A29" s="50" t="s">
        <v>9</v>
      </c>
      <c r="B29" s="50"/>
      <c r="C29" s="50"/>
      <c r="D29" s="50"/>
      <c r="E29" s="50"/>
    </row>
    <row r="30" spans="1:6" ht="29.25" thickBot="1">
      <c r="A30" s="15" t="s">
        <v>10</v>
      </c>
      <c r="B30" s="8" t="e">
        <f>#REF!</f>
        <v>#REF!</v>
      </c>
      <c r="C30" s="36">
        <f>SUM(C31:C32)</f>
        <v>117463.39</v>
      </c>
      <c r="D30" s="16"/>
      <c r="E30" s="14"/>
    </row>
    <row r="31" spans="1:6" s="31" customFormat="1" ht="15.75" thickBot="1">
      <c r="A31" s="33" t="s">
        <v>116</v>
      </c>
      <c r="B31" s="33"/>
      <c r="C31" s="37">
        <v>57284.35</v>
      </c>
      <c r="D31" s="33" t="s">
        <v>40</v>
      </c>
      <c r="E31" s="33">
        <v>15235.2</v>
      </c>
      <c r="F31" s="48"/>
    </row>
    <row r="32" spans="1:6" s="31" customFormat="1" ht="15.75" thickBot="1">
      <c r="A32" s="33" t="s">
        <v>117</v>
      </c>
      <c r="B32" s="33"/>
      <c r="C32" s="37">
        <v>60179.040000000001</v>
      </c>
      <c r="D32" s="33" t="s">
        <v>40</v>
      </c>
      <c r="E32" s="33">
        <v>15235.2</v>
      </c>
      <c r="F32" s="48"/>
    </row>
    <row r="33" spans="1:6" ht="29.25" thickBot="1">
      <c r="A33" s="15" t="s">
        <v>11</v>
      </c>
      <c r="B33" s="8" t="e">
        <f>#REF!</f>
        <v>#REF!</v>
      </c>
      <c r="C33" s="36">
        <f>SUM(C34:C35)</f>
        <v>39647.039999999994</v>
      </c>
      <c r="D33" s="16"/>
      <c r="E33" s="14"/>
    </row>
    <row r="34" spans="1:6" s="31" customFormat="1" ht="15.75" thickBot="1">
      <c r="A34" s="33" t="s">
        <v>95</v>
      </c>
      <c r="B34" s="33"/>
      <c r="C34" s="37">
        <v>18571.689999999999</v>
      </c>
      <c r="D34" s="33" t="s">
        <v>40</v>
      </c>
      <c r="E34" s="33">
        <v>11680.3</v>
      </c>
      <c r="F34" s="48"/>
    </row>
    <row r="35" spans="1:6" s="31" customFormat="1" ht="15.75" thickBot="1">
      <c r="A35" s="33" t="s">
        <v>96</v>
      </c>
      <c r="B35" s="33"/>
      <c r="C35" s="37">
        <v>21075.35</v>
      </c>
      <c r="D35" s="33" t="s">
        <v>40</v>
      </c>
      <c r="E35" s="33">
        <v>12696</v>
      </c>
      <c r="F35" s="48"/>
    </row>
    <row r="36" spans="1:6" ht="29.25" thickBot="1">
      <c r="A36" s="15" t="s">
        <v>12</v>
      </c>
      <c r="B36" s="8" t="e">
        <f>#REF!+#REF!</f>
        <v>#REF!</v>
      </c>
      <c r="C36" s="36">
        <f>SUM(C37:C38)</f>
        <v>65947.649999999994</v>
      </c>
      <c r="D36" s="16"/>
      <c r="E36" s="14"/>
    </row>
    <row r="37" spans="1:6" s="31" customFormat="1" ht="15.75" thickBot="1">
      <c r="A37" s="33" t="s">
        <v>71</v>
      </c>
      <c r="B37" s="33"/>
      <c r="C37" s="37">
        <v>32947.339999999997</v>
      </c>
      <c r="D37" s="33" t="s">
        <v>37</v>
      </c>
      <c r="E37" s="33">
        <v>622</v>
      </c>
      <c r="F37" s="48"/>
    </row>
    <row r="38" spans="1:6" s="31" customFormat="1" ht="15.75" thickBot="1">
      <c r="A38" s="33" t="s">
        <v>72</v>
      </c>
      <c r="B38" s="33"/>
      <c r="C38" s="37">
        <v>33000.31</v>
      </c>
      <c r="D38" s="33" t="s">
        <v>37</v>
      </c>
      <c r="E38" s="33">
        <v>623</v>
      </c>
      <c r="F38" s="48"/>
    </row>
    <row r="39" spans="1:6" ht="43.5" thickBot="1">
      <c r="A39" s="15" t="s">
        <v>13</v>
      </c>
      <c r="B39" s="8"/>
      <c r="C39" s="36">
        <f>SUM(C40:C45)</f>
        <v>16911.09</v>
      </c>
      <c r="D39" s="16"/>
      <c r="E39" s="14"/>
    </row>
    <row r="40" spans="1:6" s="31" customFormat="1" ht="15.75" thickBot="1">
      <c r="A40" s="33" t="s">
        <v>118</v>
      </c>
      <c r="B40" s="33"/>
      <c r="C40" s="37">
        <v>1371.17</v>
      </c>
      <c r="D40" s="33" t="s">
        <v>40</v>
      </c>
      <c r="E40" s="33">
        <v>15235.2</v>
      </c>
      <c r="F40" s="48"/>
    </row>
    <row r="41" spans="1:6" s="31" customFormat="1" ht="15.75" thickBot="1">
      <c r="A41" s="33" t="s">
        <v>119</v>
      </c>
      <c r="B41" s="33"/>
      <c r="C41" s="37">
        <v>1371.17</v>
      </c>
      <c r="D41" s="33" t="s">
        <v>40</v>
      </c>
      <c r="E41" s="33">
        <v>15235.2</v>
      </c>
      <c r="F41" s="48"/>
    </row>
    <row r="42" spans="1:6" s="31" customFormat="1" ht="15.75" thickBot="1">
      <c r="A42" s="33" t="s">
        <v>120</v>
      </c>
      <c r="B42" s="33"/>
      <c r="C42" s="37">
        <v>1218.82</v>
      </c>
      <c r="D42" s="33" t="s">
        <v>40</v>
      </c>
      <c r="E42" s="33">
        <v>15235.2</v>
      </c>
      <c r="F42" s="48"/>
    </row>
    <row r="43" spans="1:6" s="31" customFormat="1" ht="15.75" thickBot="1">
      <c r="A43" s="33" t="s">
        <v>121</v>
      </c>
      <c r="B43" s="33"/>
      <c r="C43" s="37">
        <v>1371.17</v>
      </c>
      <c r="D43" s="33" t="s">
        <v>40</v>
      </c>
      <c r="E43" s="33">
        <v>15235.2</v>
      </c>
      <c r="F43" s="48"/>
    </row>
    <row r="44" spans="1:6" s="31" customFormat="1" ht="15.75" thickBot="1">
      <c r="A44" s="33" t="s">
        <v>109</v>
      </c>
      <c r="B44" s="33"/>
      <c r="C44" s="37">
        <v>5789.38</v>
      </c>
      <c r="D44" s="33" t="s">
        <v>40</v>
      </c>
      <c r="E44" s="33">
        <v>15235.2</v>
      </c>
      <c r="F44" s="48"/>
    </row>
    <row r="45" spans="1:6" s="31" customFormat="1" ht="15.75" thickBot="1">
      <c r="A45" s="33" t="s">
        <v>109</v>
      </c>
      <c r="B45" s="33"/>
      <c r="C45" s="37">
        <v>5789.38</v>
      </c>
      <c r="D45" s="33" t="s">
        <v>40</v>
      </c>
      <c r="E45" s="33">
        <v>15235.2</v>
      </c>
      <c r="F45" s="48"/>
    </row>
    <row r="46" spans="1:6" ht="43.5" outlineLevel="1" thickBot="1">
      <c r="A46" s="15" t="s">
        <v>14</v>
      </c>
      <c r="B46" s="17"/>
      <c r="C46" s="36">
        <f>SUM(C47:C58)</f>
        <v>190824.62</v>
      </c>
      <c r="D46" s="17"/>
      <c r="E46" s="17"/>
    </row>
    <row r="47" spans="1:6" s="31" customFormat="1" ht="15.75" thickBot="1">
      <c r="A47" s="33" t="s">
        <v>75</v>
      </c>
      <c r="B47" s="33"/>
      <c r="C47" s="37">
        <v>158.80000000000001</v>
      </c>
      <c r="D47" s="33" t="s">
        <v>76</v>
      </c>
      <c r="E47" s="33">
        <v>2</v>
      </c>
      <c r="F47" s="48"/>
    </row>
    <row r="48" spans="1:6" s="31" customFormat="1" ht="15.75" thickBot="1">
      <c r="A48" s="33" t="s">
        <v>52</v>
      </c>
      <c r="B48" s="33"/>
      <c r="C48" s="37">
        <v>215.6</v>
      </c>
      <c r="D48" s="33" t="s">
        <v>76</v>
      </c>
      <c r="E48" s="33">
        <v>1</v>
      </c>
      <c r="F48" s="48"/>
    </row>
    <row r="49" spans="1:6" s="31" customFormat="1" ht="15.75" thickBot="1">
      <c r="A49" s="33" t="s">
        <v>83</v>
      </c>
      <c r="B49" s="33"/>
      <c r="C49" s="37">
        <v>4629.1000000000004</v>
      </c>
      <c r="D49" s="33" t="s">
        <v>40</v>
      </c>
      <c r="E49" s="33">
        <v>70</v>
      </c>
      <c r="F49" s="48"/>
    </row>
    <row r="50" spans="1:6" s="31" customFormat="1" ht="15.75" thickBot="1">
      <c r="A50" s="33" t="s">
        <v>84</v>
      </c>
      <c r="B50" s="33"/>
      <c r="C50" s="37">
        <v>7932.2</v>
      </c>
      <c r="D50" s="33" t="s">
        <v>76</v>
      </c>
      <c r="E50" s="33">
        <v>10</v>
      </c>
      <c r="F50" s="48"/>
    </row>
    <row r="51" spans="1:6" s="31" customFormat="1" ht="15.75" thickBot="1">
      <c r="A51" s="33" t="s">
        <v>85</v>
      </c>
      <c r="B51" s="33"/>
      <c r="C51" s="37">
        <v>1983.06</v>
      </c>
      <c r="D51" s="33" t="s">
        <v>76</v>
      </c>
      <c r="E51" s="33">
        <v>2</v>
      </c>
      <c r="F51" s="48"/>
    </row>
    <row r="52" spans="1:6" s="31" customFormat="1" ht="15.75" thickBot="1">
      <c r="A52" s="33" t="s">
        <v>89</v>
      </c>
      <c r="B52" s="33"/>
      <c r="C52" s="37">
        <v>950.46</v>
      </c>
      <c r="D52" s="33" t="s">
        <v>76</v>
      </c>
      <c r="E52" s="33">
        <v>1</v>
      </c>
      <c r="F52" s="48"/>
    </row>
    <row r="53" spans="1:6" s="31" customFormat="1" ht="15.75" thickBot="1">
      <c r="A53" s="33" t="s">
        <v>90</v>
      </c>
      <c r="B53" s="33"/>
      <c r="C53" s="37">
        <v>106.96</v>
      </c>
      <c r="D53" s="33" t="s">
        <v>76</v>
      </c>
      <c r="E53" s="33">
        <v>1</v>
      </c>
      <c r="F53" s="48"/>
    </row>
    <row r="54" spans="1:6" s="31" customFormat="1" ht="15.75" thickBot="1">
      <c r="A54" s="33" t="s">
        <v>92</v>
      </c>
      <c r="B54" s="33"/>
      <c r="C54" s="37">
        <v>595.54</v>
      </c>
      <c r="D54" s="33" t="s">
        <v>40</v>
      </c>
      <c r="E54" s="33">
        <v>0.8</v>
      </c>
      <c r="F54" s="48"/>
    </row>
    <row r="55" spans="1:6" s="31" customFormat="1" ht="15.75" thickBot="1">
      <c r="A55" s="33" t="s">
        <v>101</v>
      </c>
      <c r="B55" s="33"/>
      <c r="C55" s="37">
        <v>115104.16</v>
      </c>
      <c r="D55" s="33" t="s">
        <v>76</v>
      </c>
      <c r="E55" s="33">
        <v>1</v>
      </c>
      <c r="F55" s="48"/>
    </row>
    <row r="56" spans="1:6" s="31" customFormat="1" ht="15.75" thickBot="1">
      <c r="A56" s="33" t="s">
        <v>102</v>
      </c>
      <c r="B56" s="33"/>
      <c r="C56" s="37">
        <v>2318.88</v>
      </c>
      <c r="D56" s="33" t="s">
        <v>76</v>
      </c>
      <c r="E56" s="33">
        <v>12</v>
      </c>
      <c r="F56" s="48"/>
    </row>
    <row r="57" spans="1:6" s="31" customFormat="1" ht="15.75" thickBot="1">
      <c r="A57" s="33" t="s">
        <v>44</v>
      </c>
      <c r="B57" s="33"/>
      <c r="C57" s="37">
        <v>173.86</v>
      </c>
      <c r="D57" s="33" t="s">
        <v>76</v>
      </c>
      <c r="E57" s="33">
        <v>2</v>
      </c>
      <c r="F57" s="48"/>
    </row>
    <row r="58" spans="1:6" s="31" customFormat="1" ht="15.75" thickBot="1">
      <c r="A58" s="33" t="s">
        <v>111</v>
      </c>
      <c r="B58" s="33"/>
      <c r="C58" s="37">
        <v>56656</v>
      </c>
      <c r="D58" s="33" t="s">
        <v>112</v>
      </c>
      <c r="E58" s="33">
        <v>1</v>
      </c>
      <c r="F58" s="48"/>
    </row>
    <row r="59" spans="1:6" s="3" customFormat="1" ht="52.5" customHeight="1" outlineLevel="2" thickBot="1">
      <c r="A59" s="15" t="s">
        <v>15</v>
      </c>
      <c r="B59" s="18"/>
      <c r="C59" s="38">
        <f>SUM(C60:C73)</f>
        <v>77748.12999999999</v>
      </c>
      <c r="D59" s="18"/>
      <c r="E59" s="18"/>
      <c r="F59" s="49"/>
    </row>
    <row r="60" spans="1:6" s="31" customFormat="1" ht="15.75" thickBot="1">
      <c r="A60" s="33" t="s">
        <v>38</v>
      </c>
      <c r="B60" s="33"/>
      <c r="C60" s="37">
        <v>3876.24</v>
      </c>
      <c r="D60" s="33" t="s">
        <v>39</v>
      </c>
      <c r="E60" s="33">
        <v>8</v>
      </c>
      <c r="F60" s="48"/>
    </row>
    <row r="61" spans="1:6" s="31" customFormat="1" ht="15.75" thickBot="1">
      <c r="A61" s="33" t="s">
        <v>41</v>
      </c>
      <c r="B61" s="33"/>
      <c r="C61" s="37">
        <v>3237.44</v>
      </c>
      <c r="D61" s="33" t="s">
        <v>42</v>
      </c>
      <c r="E61" s="33">
        <v>4</v>
      </c>
      <c r="F61" s="48"/>
    </row>
    <row r="62" spans="1:6" s="31" customFormat="1" ht="15.75" thickBot="1">
      <c r="A62" s="33" t="s">
        <v>78</v>
      </c>
      <c r="B62" s="33"/>
      <c r="C62" s="37">
        <v>381.43</v>
      </c>
      <c r="D62" s="33" t="s">
        <v>50</v>
      </c>
      <c r="E62" s="33">
        <v>1</v>
      </c>
      <c r="F62" s="48"/>
    </row>
    <row r="63" spans="1:6" s="31" customFormat="1" ht="15.75" thickBot="1">
      <c r="A63" s="33" t="s">
        <v>79</v>
      </c>
      <c r="B63" s="33"/>
      <c r="C63" s="37">
        <v>199.29</v>
      </c>
      <c r="D63" s="33" t="s">
        <v>76</v>
      </c>
      <c r="E63" s="33">
        <v>1</v>
      </c>
      <c r="F63" s="48"/>
    </row>
    <row r="64" spans="1:6" s="31" customFormat="1" ht="15.75" thickBot="1">
      <c r="A64" s="33" t="s">
        <v>80</v>
      </c>
      <c r="B64" s="33"/>
      <c r="C64" s="37">
        <v>1085.69</v>
      </c>
      <c r="D64" s="33" t="s">
        <v>81</v>
      </c>
      <c r="E64" s="33">
        <v>0.8</v>
      </c>
      <c r="F64" s="48"/>
    </row>
    <row r="65" spans="1:6" s="31" customFormat="1" ht="15.75" thickBot="1">
      <c r="A65" s="33" t="s">
        <v>51</v>
      </c>
      <c r="B65" s="33"/>
      <c r="C65" s="37">
        <v>7298.2</v>
      </c>
      <c r="D65" s="33" t="s">
        <v>43</v>
      </c>
      <c r="E65" s="33">
        <v>26</v>
      </c>
      <c r="F65" s="48"/>
    </row>
    <row r="66" spans="1:6" s="31" customFormat="1" ht="15.75" thickBot="1">
      <c r="A66" s="33" t="s">
        <v>82</v>
      </c>
      <c r="B66" s="33"/>
      <c r="C66" s="37">
        <v>265.05</v>
      </c>
      <c r="D66" s="33" t="s">
        <v>76</v>
      </c>
      <c r="E66" s="33">
        <v>1</v>
      </c>
      <c r="F66" s="48"/>
    </row>
    <row r="67" spans="1:6" s="31" customFormat="1" ht="15.75" thickBot="1">
      <c r="A67" s="33" t="s">
        <v>86</v>
      </c>
      <c r="B67" s="33"/>
      <c r="C67" s="37">
        <v>981</v>
      </c>
      <c r="D67" s="33" t="s">
        <v>81</v>
      </c>
      <c r="E67" s="33">
        <v>6</v>
      </c>
      <c r="F67" s="48"/>
    </row>
    <row r="68" spans="1:6" s="31" customFormat="1" ht="15.75" thickBot="1">
      <c r="A68" s="33" t="s">
        <v>91</v>
      </c>
      <c r="B68" s="33"/>
      <c r="C68" s="37">
        <v>52152.1</v>
      </c>
      <c r="D68" s="33" t="s">
        <v>76</v>
      </c>
      <c r="E68" s="33">
        <v>26</v>
      </c>
      <c r="F68" s="48"/>
    </row>
    <row r="69" spans="1:6" s="31" customFormat="1" ht="15.75" thickBot="1">
      <c r="A69" s="33" t="s">
        <v>103</v>
      </c>
      <c r="B69" s="33"/>
      <c r="C69" s="37">
        <v>507.12</v>
      </c>
      <c r="D69" s="33" t="s">
        <v>104</v>
      </c>
      <c r="E69" s="33">
        <v>1</v>
      </c>
      <c r="F69" s="48"/>
    </row>
    <row r="70" spans="1:6" s="31" customFormat="1" ht="15.75" thickBot="1">
      <c r="A70" s="33" t="s">
        <v>105</v>
      </c>
      <c r="B70" s="33"/>
      <c r="C70" s="37">
        <v>171.34</v>
      </c>
      <c r="D70" s="33" t="s">
        <v>76</v>
      </c>
      <c r="E70" s="33">
        <v>1</v>
      </c>
      <c r="F70" s="48"/>
    </row>
    <row r="71" spans="1:6" s="31" customFormat="1" ht="15.75" thickBot="1">
      <c r="A71" s="33" t="s">
        <v>110</v>
      </c>
      <c r="B71" s="33"/>
      <c r="C71" s="37">
        <v>987.14</v>
      </c>
      <c r="D71" s="33" t="s">
        <v>76</v>
      </c>
      <c r="E71" s="33">
        <v>1</v>
      </c>
      <c r="F71" s="48"/>
    </row>
    <row r="72" spans="1:6" s="31" customFormat="1" ht="15.75" thickBot="1">
      <c r="A72" s="33" t="s">
        <v>45</v>
      </c>
      <c r="B72" s="33"/>
      <c r="C72" s="37">
        <v>1620.84</v>
      </c>
      <c r="D72" s="33" t="s">
        <v>46</v>
      </c>
      <c r="E72" s="33">
        <v>6</v>
      </c>
      <c r="F72" s="48"/>
    </row>
    <row r="73" spans="1:6" s="31" customFormat="1" ht="15.75" thickBot="1">
      <c r="A73" s="33" t="s">
        <v>47</v>
      </c>
      <c r="B73" s="33"/>
      <c r="C73" s="37">
        <v>4985.25</v>
      </c>
      <c r="D73" s="33" t="s">
        <v>43</v>
      </c>
      <c r="E73" s="33">
        <v>25</v>
      </c>
      <c r="F73" s="48"/>
    </row>
    <row r="74" spans="1:6" s="3" customFormat="1" ht="28.5" outlineLevel="2">
      <c r="A74" s="15" t="s">
        <v>16</v>
      </c>
      <c r="B74" s="18"/>
      <c r="C74" s="38"/>
      <c r="D74" s="18"/>
      <c r="E74" s="18"/>
      <c r="F74" s="49"/>
    </row>
    <row r="75" spans="1:6" ht="28.5">
      <c r="A75" s="15" t="s">
        <v>17</v>
      </c>
      <c r="B75" s="8" t="e">
        <f>SUM(#REF!)</f>
        <v>#REF!</v>
      </c>
      <c r="C75" s="36">
        <v>0</v>
      </c>
      <c r="D75" s="16"/>
      <c r="E75" s="14"/>
    </row>
    <row r="76" spans="1:6" ht="28.5">
      <c r="A76" s="15" t="s">
        <v>18</v>
      </c>
      <c r="B76" s="8" t="e">
        <f>#REF!</f>
        <v>#REF!</v>
      </c>
      <c r="C76" s="36">
        <f>0</f>
        <v>0</v>
      </c>
      <c r="D76" s="16"/>
      <c r="E76" s="14"/>
    </row>
    <row r="77" spans="1:6" ht="29.25" thickBot="1">
      <c r="A77" s="15" t="s">
        <v>19</v>
      </c>
      <c r="B77" s="8" t="e">
        <f>#REF!+#REF!</f>
        <v>#REF!</v>
      </c>
      <c r="C77" s="36">
        <f>C78</f>
        <v>410.43</v>
      </c>
      <c r="D77" s="16"/>
      <c r="E77" s="14"/>
    </row>
    <row r="78" spans="1:6" s="31" customFormat="1" ht="15.75" thickBot="1">
      <c r="A78" s="33" t="s">
        <v>106</v>
      </c>
      <c r="B78" s="33"/>
      <c r="C78" s="37">
        <v>410.43</v>
      </c>
      <c r="D78" s="33" t="s">
        <v>40</v>
      </c>
      <c r="E78" s="33">
        <v>3</v>
      </c>
      <c r="F78" s="48"/>
    </row>
    <row r="79" spans="1:6" ht="28.5">
      <c r="A79" s="15" t="s">
        <v>20</v>
      </c>
      <c r="B79" s="8" t="e">
        <f>#REF!</f>
        <v>#REF!</v>
      </c>
      <c r="C79" s="36">
        <v>0</v>
      </c>
      <c r="D79" s="16"/>
      <c r="E79" s="14"/>
    </row>
    <row r="80" spans="1:6" ht="29.25" thickBot="1">
      <c r="A80" s="15" t="s">
        <v>21</v>
      </c>
      <c r="B80" s="8" t="e">
        <f>#REF!+#REF!</f>
        <v>#REF!</v>
      </c>
      <c r="C80" s="36">
        <f>SUM(C81:C82)</f>
        <v>25899.84</v>
      </c>
      <c r="D80" s="16"/>
      <c r="E80" s="14"/>
    </row>
    <row r="81" spans="1:6" s="31" customFormat="1" ht="15.75" thickBot="1">
      <c r="A81" s="33" t="s">
        <v>93</v>
      </c>
      <c r="B81" s="33"/>
      <c r="C81" s="37">
        <v>12188.16</v>
      </c>
      <c r="D81" s="33" t="s">
        <v>40</v>
      </c>
      <c r="E81" s="33">
        <v>15235.2</v>
      </c>
      <c r="F81" s="48"/>
    </row>
    <row r="82" spans="1:6" s="31" customFormat="1" ht="15.75" thickBot="1">
      <c r="A82" s="33" t="s">
        <v>94</v>
      </c>
      <c r="B82" s="33"/>
      <c r="C82" s="37">
        <v>13711.68</v>
      </c>
      <c r="D82" s="33" t="s">
        <v>40</v>
      </c>
      <c r="E82" s="33">
        <v>15235.2</v>
      </c>
      <c r="F82" s="48"/>
    </row>
    <row r="83" spans="1:6" ht="42.75">
      <c r="A83" s="15" t="s">
        <v>22</v>
      </c>
      <c r="B83" s="8" t="e">
        <f>#REF!</f>
        <v>#REF!</v>
      </c>
      <c r="C83" s="36">
        <f>0</f>
        <v>0</v>
      </c>
      <c r="D83" s="16"/>
      <c r="E83" s="14"/>
    </row>
    <row r="84" spans="1:6" ht="57.75" thickBot="1">
      <c r="A84" s="15" t="s">
        <v>23</v>
      </c>
      <c r="B84" s="8" t="e">
        <f>SUM(#REF!)</f>
        <v>#REF!</v>
      </c>
      <c r="C84" s="36">
        <f>SUM(C85:C87)</f>
        <v>69420.59</v>
      </c>
      <c r="D84" s="16"/>
      <c r="E84" s="14"/>
    </row>
    <row r="85" spans="1:6" s="3" customFormat="1" ht="15.75" thickBot="1">
      <c r="A85" s="44" t="s">
        <v>122</v>
      </c>
      <c r="B85" s="44"/>
      <c r="C85" s="45">
        <v>119.65</v>
      </c>
      <c r="D85" s="44" t="s">
        <v>40</v>
      </c>
      <c r="E85" s="44">
        <v>7038</v>
      </c>
      <c r="F85" s="49"/>
    </row>
    <row r="86" spans="1:6" s="31" customFormat="1" ht="15.75" thickBot="1">
      <c r="A86" s="33" t="s">
        <v>97</v>
      </c>
      <c r="B86" s="33"/>
      <c r="C86" s="37">
        <v>35459.83</v>
      </c>
      <c r="D86" s="33" t="s">
        <v>40</v>
      </c>
      <c r="E86" s="33">
        <v>14473.4</v>
      </c>
      <c r="F86" s="48"/>
    </row>
    <row r="87" spans="1:6" s="31" customFormat="1" ht="15.75" thickBot="1">
      <c r="A87" s="33" t="s">
        <v>98</v>
      </c>
      <c r="B87" s="33"/>
      <c r="C87" s="37">
        <v>33841.11</v>
      </c>
      <c r="D87" s="33" t="s">
        <v>40</v>
      </c>
      <c r="E87" s="33">
        <v>13812.7</v>
      </c>
      <c r="F87" s="48"/>
    </row>
    <row r="88" spans="1:6">
      <c r="A88" s="15" t="s">
        <v>24</v>
      </c>
      <c r="B88" s="8">
        <f>B89</f>
        <v>3305.0847457627119</v>
      </c>
      <c r="C88" s="36">
        <f>C89</f>
        <v>3900</v>
      </c>
      <c r="D88" s="16"/>
      <c r="E88" s="14"/>
    </row>
    <row r="89" spans="1:6" ht="45">
      <c r="A89" s="16" t="s">
        <v>5</v>
      </c>
      <c r="B89" s="8">
        <f>C89/1.18</f>
        <v>3305.0847457627119</v>
      </c>
      <c r="C89" s="39">
        <f>E89*12*5</f>
        <v>3900</v>
      </c>
      <c r="D89" s="16" t="s">
        <v>4</v>
      </c>
      <c r="E89" s="16">
        <v>65</v>
      </c>
    </row>
    <row r="90" spans="1:6">
      <c r="A90" s="26" t="s">
        <v>67</v>
      </c>
      <c r="B90" s="20" t="e">
        <f>B30+B33+B36+#REF!+#REF!+#REF!+B75+B76+B77+B79+B80+B83+B84+B88</f>
        <v>#REF!</v>
      </c>
      <c r="C90" s="40">
        <f>C30+C33+C36+C39+C46+C59+C77+C79+C80+C83+C1003+C84+C75+C74</f>
        <v>604272.77999999991</v>
      </c>
      <c r="D90" s="19" t="s">
        <v>25</v>
      </c>
      <c r="E90" s="14"/>
    </row>
    <row r="91" spans="1:6">
      <c r="A91" s="26" t="s">
        <v>68</v>
      </c>
      <c r="B91" s="21"/>
      <c r="C91" s="36">
        <f>C90*1.2+C88</f>
        <v>729027.33599999989</v>
      </c>
      <c r="D91" s="19" t="s">
        <v>25</v>
      </c>
      <c r="E91" s="14"/>
    </row>
    <row r="92" spans="1:6">
      <c r="A92" s="26" t="s">
        <v>69</v>
      </c>
      <c r="B92" s="21"/>
      <c r="C92" s="36">
        <f>C9+C11+C14-C91</f>
        <v>1248090.7140000002</v>
      </c>
      <c r="D92" s="19" t="s">
        <v>25</v>
      </c>
      <c r="E92" s="14"/>
    </row>
  </sheetData>
  <mergeCells count="16">
    <mergeCell ref="C1:E1"/>
    <mergeCell ref="C3:E3"/>
    <mergeCell ref="C2:E2"/>
    <mergeCell ref="C4:E4"/>
    <mergeCell ref="A6:E6"/>
    <mergeCell ref="A29:E29"/>
    <mergeCell ref="C7:E7"/>
    <mergeCell ref="A10:E10"/>
    <mergeCell ref="A16:B16"/>
    <mergeCell ref="A17:B17"/>
    <mergeCell ref="A18:B18"/>
    <mergeCell ref="A19:B19"/>
    <mergeCell ref="A20:B20"/>
    <mergeCell ref="A21:B21"/>
    <mergeCell ref="A23:B23"/>
    <mergeCell ref="A24:B24"/>
  </mergeCells>
  <hyperlinks>
    <hyperlink ref="D8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98"/>
  <sheetViews>
    <sheetView topLeftCell="A76" workbookViewId="0">
      <selection activeCell="A64" activeCellId="2" sqref="A22:XFD22 A62:XFD62 A64:XFD64"/>
    </sheetView>
  </sheetViews>
  <sheetFormatPr defaultRowHeight="15"/>
  <cols>
    <col min="1" max="1" width="58.28515625" customWidth="1"/>
    <col min="2" max="2" width="6.85546875" style="31" hidden="1" customWidth="1"/>
  </cols>
  <sheetData>
    <row r="2" spans="1:5">
      <c r="A2" s="31"/>
      <c r="C2" s="31"/>
      <c r="D2" s="31"/>
      <c r="E2" s="31"/>
    </row>
    <row r="3" spans="1:5">
      <c r="A3" s="31"/>
      <c r="C3" s="31"/>
      <c r="D3" s="31"/>
      <c r="E3" s="31"/>
    </row>
    <row r="4" spans="1:5" ht="15.75" thickBot="1">
      <c r="A4" s="31"/>
      <c r="C4" s="31"/>
      <c r="D4" s="31"/>
      <c r="E4" s="31"/>
    </row>
    <row r="5" spans="1:5" ht="15.75" thickBot="1">
      <c r="A5" s="32" t="s">
        <v>56</v>
      </c>
      <c r="B5" s="32"/>
      <c r="C5" s="32" t="s">
        <v>55</v>
      </c>
      <c r="D5" s="32" t="s">
        <v>54</v>
      </c>
      <c r="E5" s="32" t="s">
        <v>53</v>
      </c>
    </row>
    <row r="6" spans="1:5" s="35" customFormat="1" ht="15.75" thickBot="1">
      <c r="A6" s="34" t="s">
        <v>71</v>
      </c>
      <c r="B6" s="34"/>
      <c r="C6" s="34">
        <v>32947.339999999997</v>
      </c>
      <c r="D6" s="34" t="s">
        <v>37</v>
      </c>
      <c r="E6" s="34">
        <v>622</v>
      </c>
    </row>
    <row r="7" spans="1:5" ht="15.75" thickBot="1">
      <c r="A7" s="33"/>
      <c r="B7" s="33"/>
      <c r="C7" s="33">
        <v>32947.339999999997</v>
      </c>
      <c r="D7" s="33"/>
      <c r="E7" s="33">
        <v>622</v>
      </c>
    </row>
    <row r="8" spans="1:5" s="35" customFormat="1" ht="15.75" thickBot="1">
      <c r="A8" s="34" t="s">
        <v>72</v>
      </c>
      <c r="B8" s="34"/>
      <c r="C8" s="34">
        <v>33000.31</v>
      </c>
      <c r="D8" s="34" t="s">
        <v>37</v>
      </c>
      <c r="E8" s="34">
        <v>623</v>
      </c>
    </row>
    <row r="9" spans="1:5" ht="15.75" thickBot="1">
      <c r="A9" s="33"/>
      <c r="B9" s="33"/>
      <c r="C9" s="33">
        <v>33000.31</v>
      </c>
      <c r="D9" s="33"/>
      <c r="E9" s="33">
        <v>623</v>
      </c>
    </row>
    <row r="10" spans="1:5" s="35" customFormat="1" ht="15.75" thickBot="1">
      <c r="A10" s="34" t="s">
        <v>38</v>
      </c>
      <c r="B10" s="34"/>
      <c r="C10" s="34">
        <v>3876.24</v>
      </c>
      <c r="D10" s="34" t="s">
        <v>39</v>
      </c>
      <c r="E10" s="34">
        <v>8</v>
      </c>
    </row>
    <row r="11" spans="1:5" ht="15.75" thickBot="1">
      <c r="A11" s="33"/>
      <c r="B11" s="33"/>
      <c r="C11" s="33">
        <v>3876.24</v>
      </c>
      <c r="D11" s="33"/>
      <c r="E11" s="33">
        <v>8</v>
      </c>
    </row>
    <row r="12" spans="1:5" s="35" customFormat="1" ht="15.75" thickBot="1">
      <c r="A12" s="34" t="s">
        <v>73</v>
      </c>
      <c r="B12" s="34"/>
      <c r="C12" s="34">
        <v>1371.17</v>
      </c>
      <c r="D12" s="34" t="s">
        <v>40</v>
      </c>
      <c r="E12" s="34">
        <v>15235.2</v>
      </c>
    </row>
    <row r="13" spans="1:5" ht="15.75" thickBot="1">
      <c r="A13" s="33"/>
      <c r="B13" s="33"/>
      <c r="C13" s="33">
        <v>1371.17</v>
      </c>
      <c r="D13" s="33"/>
      <c r="E13" s="33">
        <v>15235.2</v>
      </c>
    </row>
    <row r="14" spans="1:5" s="35" customFormat="1" ht="15.75" thickBot="1">
      <c r="A14" s="34" t="s">
        <v>74</v>
      </c>
      <c r="B14" s="34"/>
      <c r="C14" s="34">
        <v>1371.17</v>
      </c>
      <c r="D14" s="34" t="s">
        <v>40</v>
      </c>
      <c r="E14" s="34">
        <v>15235.2</v>
      </c>
    </row>
    <row r="15" spans="1:5" ht="15.75" thickBot="1">
      <c r="A15" s="33"/>
      <c r="B15" s="33"/>
      <c r="C15" s="33">
        <v>1371.17</v>
      </c>
      <c r="D15" s="33"/>
      <c r="E15" s="33">
        <v>15235.2</v>
      </c>
    </row>
    <row r="16" spans="1:5" s="35" customFormat="1" ht="15.75" thickBot="1">
      <c r="A16" s="34" t="s">
        <v>41</v>
      </c>
      <c r="B16" s="34"/>
      <c r="C16" s="34">
        <v>3237.44</v>
      </c>
      <c r="D16" s="34" t="s">
        <v>42</v>
      </c>
      <c r="E16" s="34">
        <v>4</v>
      </c>
    </row>
    <row r="17" spans="1:5" ht="15.75" thickBot="1">
      <c r="A17" s="33"/>
      <c r="B17" s="33"/>
      <c r="C17" s="33">
        <v>3237.44</v>
      </c>
      <c r="D17" s="33"/>
      <c r="E17" s="33">
        <v>4</v>
      </c>
    </row>
    <row r="18" spans="1:5" s="35" customFormat="1" ht="15.75" thickBot="1">
      <c r="A18" s="34" t="s">
        <v>75</v>
      </c>
      <c r="B18" s="34"/>
      <c r="C18" s="34">
        <v>158.80000000000001</v>
      </c>
      <c r="D18" s="34" t="s">
        <v>76</v>
      </c>
      <c r="E18" s="34">
        <v>2</v>
      </c>
    </row>
    <row r="19" spans="1:5" ht="15.75" thickBot="1">
      <c r="A19" s="33"/>
      <c r="B19" s="33"/>
      <c r="C19" s="33">
        <v>158.80000000000001</v>
      </c>
      <c r="D19" s="33"/>
      <c r="E19" s="33">
        <v>2</v>
      </c>
    </row>
    <row r="20" spans="1:5" s="35" customFormat="1" ht="15.75" thickBot="1">
      <c r="A20" s="34" t="s">
        <v>52</v>
      </c>
      <c r="B20" s="34"/>
      <c r="C20" s="34">
        <v>215.6</v>
      </c>
      <c r="D20" s="34" t="s">
        <v>76</v>
      </c>
      <c r="E20" s="34">
        <v>1</v>
      </c>
    </row>
    <row r="21" spans="1:5" ht="15.75" thickBot="1">
      <c r="A21" s="33"/>
      <c r="B21" s="33"/>
      <c r="C21" s="33">
        <v>215.6</v>
      </c>
      <c r="D21" s="33"/>
      <c r="E21" s="33">
        <v>1</v>
      </c>
    </row>
    <row r="22" spans="1:5" ht="15.75" thickBot="1">
      <c r="A22" s="33" t="s">
        <v>77</v>
      </c>
      <c r="B22" s="33"/>
      <c r="C22" s="33">
        <v>119.65</v>
      </c>
      <c r="D22" s="33" t="s">
        <v>40</v>
      </c>
      <c r="E22" s="33">
        <v>7038</v>
      </c>
    </row>
    <row r="23" spans="1:5" ht="15.75" thickBot="1">
      <c r="A23" s="33"/>
      <c r="B23" s="33"/>
      <c r="C23" s="33">
        <v>119.65</v>
      </c>
      <c r="D23" s="33"/>
      <c r="E23" s="33">
        <v>7038</v>
      </c>
    </row>
    <row r="24" spans="1:5" s="35" customFormat="1" ht="15.75" thickBot="1">
      <c r="A24" s="34" t="s">
        <v>78</v>
      </c>
      <c r="B24" s="34"/>
      <c r="C24" s="34">
        <v>381.43</v>
      </c>
      <c r="D24" s="34" t="s">
        <v>50</v>
      </c>
      <c r="E24" s="34">
        <v>1</v>
      </c>
    </row>
    <row r="25" spans="1:5" ht="15.75" thickBot="1">
      <c r="A25" s="33"/>
      <c r="B25" s="33"/>
      <c r="C25" s="33">
        <v>381.43</v>
      </c>
      <c r="D25" s="33"/>
      <c r="E25" s="33">
        <v>1</v>
      </c>
    </row>
    <row r="26" spans="1:5" s="35" customFormat="1" ht="15.75" thickBot="1">
      <c r="A26" s="34" t="s">
        <v>79</v>
      </c>
      <c r="B26" s="34"/>
      <c r="C26" s="34">
        <v>199.29</v>
      </c>
      <c r="D26" s="34" t="s">
        <v>76</v>
      </c>
      <c r="E26" s="34">
        <v>1</v>
      </c>
    </row>
    <row r="27" spans="1:5" ht="15.75" thickBot="1">
      <c r="A27" s="33"/>
      <c r="B27" s="33"/>
      <c r="C27" s="33">
        <v>199.29</v>
      </c>
      <c r="D27" s="33"/>
      <c r="E27" s="33">
        <v>1</v>
      </c>
    </row>
    <row r="28" spans="1:5" s="35" customFormat="1" ht="15.75" thickBot="1">
      <c r="A28" s="34" t="s">
        <v>80</v>
      </c>
      <c r="B28" s="34"/>
      <c r="C28" s="34">
        <v>1085.69</v>
      </c>
      <c r="D28" s="34" t="s">
        <v>81</v>
      </c>
      <c r="E28" s="34">
        <v>0.8</v>
      </c>
    </row>
    <row r="29" spans="1:5" ht="15.75" thickBot="1">
      <c r="A29" s="33"/>
      <c r="B29" s="33"/>
      <c r="C29" s="33">
        <v>1085.69</v>
      </c>
      <c r="D29" s="33"/>
      <c r="E29" s="33">
        <v>0.8</v>
      </c>
    </row>
    <row r="30" spans="1:5" s="35" customFormat="1" ht="15.75" thickBot="1">
      <c r="A30" s="34" t="s">
        <v>51</v>
      </c>
      <c r="B30" s="34"/>
      <c r="C30" s="34">
        <v>7298.2</v>
      </c>
      <c r="D30" s="34" t="s">
        <v>43</v>
      </c>
      <c r="E30" s="34">
        <v>26</v>
      </c>
    </row>
    <row r="31" spans="1:5" ht="15.75" thickBot="1">
      <c r="A31" s="33"/>
      <c r="B31" s="33"/>
      <c r="C31" s="33">
        <v>7298.2</v>
      </c>
      <c r="D31" s="33"/>
      <c r="E31" s="33">
        <v>26</v>
      </c>
    </row>
    <row r="32" spans="1:5" s="35" customFormat="1" ht="15.75" thickBot="1">
      <c r="A32" s="34" t="s">
        <v>82</v>
      </c>
      <c r="B32" s="34"/>
      <c r="C32" s="34">
        <v>265.05</v>
      </c>
      <c r="D32" s="34" t="s">
        <v>76</v>
      </c>
      <c r="E32" s="34">
        <v>1</v>
      </c>
    </row>
    <row r="33" spans="1:5" ht="15.75" thickBot="1">
      <c r="A33" s="33"/>
      <c r="B33" s="33"/>
      <c r="C33" s="33">
        <v>265.05</v>
      </c>
      <c r="D33" s="33"/>
      <c r="E33" s="33">
        <v>1</v>
      </c>
    </row>
    <row r="34" spans="1:5" s="35" customFormat="1" ht="15.75" thickBot="1">
      <c r="A34" s="34" t="s">
        <v>83</v>
      </c>
      <c r="B34" s="34"/>
      <c r="C34" s="34">
        <v>4629.1000000000004</v>
      </c>
      <c r="D34" s="34" t="s">
        <v>40</v>
      </c>
      <c r="E34" s="34">
        <v>70</v>
      </c>
    </row>
    <row r="35" spans="1:5" ht="15.75" thickBot="1">
      <c r="A35" s="33"/>
      <c r="B35" s="33"/>
      <c r="C35" s="33">
        <v>4629.1000000000004</v>
      </c>
      <c r="D35" s="33"/>
      <c r="E35" s="33">
        <v>70</v>
      </c>
    </row>
    <row r="36" spans="1:5" s="35" customFormat="1" ht="15.75" thickBot="1">
      <c r="A36" s="34" t="s">
        <v>84</v>
      </c>
      <c r="B36" s="34"/>
      <c r="C36" s="34">
        <v>7932.2</v>
      </c>
      <c r="D36" s="34" t="s">
        <v>76</v>
      </c>
      <c r="E36" s="34">
        <v>10</v>
      </c>
    </row>
    <row r="37" spans="1:5" ht="15.75" thickBot="1">
      <c r="A37" s="33"/>
      <c r="B37" s="33"/>
      <c r="C37" s="33">
        <v>7932.2</v>
      </c>
      <c r="D37" s="33"/>
      <c r="E37" s="33">
        <v>10</v>
      </c>
    </row>
    <row r="38" spans="1:5" s="35" customFormat="1" ht="15.75" thickBot="1">
      <c r="A38" s="34" t="s">
        <v>85</v>
      </c>
      <c r="B38" s="34"/>
      <c r="C38" s="34">
        <v>1983.06</v>
      </c>
      <c r="D38" s="34" t="s">
        <v>76</v>
      </c>
      <c r="E38" s="34">
        <v>2</v>
      </c>
    </row>
    <row r="39" spans="1:5" ht="15.75" thickBot="1">
      <c r="A39" s="33"/>
      <c r="B39" s="33"/>
      <c r="C39" s="33">
        <v>1983.06</v>
      </c>
      <c r="D39" s="33"/>
      <c r="E39" s="33">
        <v>2</v>
      </c>
    </row>
    <row r="40" spans="1:5" s="35" customFormat="1" ht="15.75" thickBot="1">
      <c r="A40" s="34" t="s">
        <v>86</v>
      </c>
      <c r="B40" s="34"/>
      <c r="C40" s="34">
        <v>981</v>
      </c>
      <c r="D40" s="34" t="s">
        <v>81</v>
      </c>
      <c r="E40" s="34">
        <v>6</v>
      </c>
    </row>
    <row r="41" spans="1:5" ht="15.75" thickBot="1">
      <c r="A41" s="33"/>
      <c r="B41" s="33"/>
      <c r="C41" s="33">
        <v>981</v>
      </c>
      <c r="D41" s="33"/>
      <c r="E41" s="33">
        <v>6</v>
      </c>
    </row>
    <row r="42" spans="1:5" s="35" customFormat="1" ht="15.75" thickBot="1">
      <c r="A42" s="34" t="s">
        <v>87</v>
      </c>
      <c r="B42" s="34"/>
      <c r="C42" s="34">
        <v>2500.56</v>
      </c>
      <c r="D42" s="34" t="s">
        <v>43</v>
      </c>
      <c r="E42" s="34">
        <v>8</v>
      </c>
    </row>
    <row r="43" spans="1:5" ht="15.75" thickBot="1">
      <c r="A43" s="33"/>
      <c r="B43" s="33"/>
      <c r="C43" s="33">
        <v>2500.56</v>
      </c>
      <c r="D43" s="33"/>
      <c r="E43" s="33">
        <v>8</v>
      </c>
    </row>
    <row r="44" spans="1:5" s="35" customFormat="1" ht="15.75" thickBot="1">
      <c r="A44" s="34" t="s">
        <v>88</v>
      </c>
      <c r="B44" s="34"/>
      <c r="C44" s="34">
        <v>494.78</v>
      </c>
      <c r="D44" s="34" t="s">
        <v>76</v>
      </c>
      <c r="E44" s="34">
        <v>1</v>
      </c>
    </row>
    <row r="45" spans="1:5" ht="15.75" thickBot="1">
      <c r="A45" s="33"/>
      <c r="B45" s="33"/>
      <c r="C45" s="33">
        <v>494.78</v>
      </c>
      <c r="D45" s="33"/>
      <c r="E45" s="33">
        <v>1</v>
      </c>
    </row>
    <row r="46" spans="1:5" s="35" customFormat="1" ht="15.75" thickBot="1">
      <c r="A46" s="34" t="s">
        <v>89</v>
      </c>
      <c r="B46" s="34"/>
      <c r="C46" s="34">
        <v>950.46</v>
      </c>
      <c r="D46" s="34" t="s">
        <v>76</v>
      </c>
      <c r="E46" s="34">
        <v>1</v>
      </c>
    </row>
    <row r="47" spans="1:5" ht="15.75" thickBot="1">
      <c r="A47" s="33"/>
      <c r="B47" s="33"/>
      <c r="C47" s="33">
        <v>950.46</v>
      </c>
      <c r="D47" s="33"/>
      <c r="E47" s="33">
        <v>1</v>
      </c>
    </row>
    <row r="48" spans="1:5" s="35" customFormat="1" ht="15.75" thickBot="1">
      <c r="A48" s="34" t="s">
        <v>90</v>
      </c>
      <c r="B48" s="34"/>
      <c r="C48" s="34">
        <v>106.96</v>
      </c>
      <c r="D48" s="34" t="s">
        <v>76</v>
      </c>
      <c r="E48" s="34">
        <v>1</v>
      </c>
    </row>
    <row r="49" spans="1:5" ht="15.75" thickBot="1">
      <c r="A49" s="33"/>
      <c r="B49" s="33"/>
      <c r="C49" s="33">
        <v>106.96</v>
      </c>
      <c r="D49" s="33"/>
      <c r="E49" s="33">
        <v>1</v>
      </c>
    </row>
    <row r="50" spans="1:5" s="35" customFormat="1" ht="15.75" thickBot="1">
      <c r="A50" s="34" t="s">
        <v>91</v>
      </c>
      <c r="B50" s="34"/>
      <c r="C50" s="34">
        <v>52152.1</v>
      </c>
      <c r="D50" s="34" t="s">
        <v>76</v>
      </c>
      <c r="E50" s="34">
        <v>26</v>
      </c>
    </row>
    <row r="51" spans="1:5" ht="15.75" thickBot="1">
      <c r="A51" s="33"/>
      <c r="B51" s="33"/>
      <c r="C51" s="33">
        <v>52152.1</v>
      </c>
      <c r="D51" s="33"/>
      <c r="E51" s="33">
        <v>26</v>
      </c>
    </row>
    <row r="52" spans="1:5" s="35" customFormat="1" ht="15.75" thickBot="1">
      <c r="A52" s="34" t="s">
        <v>92</v>
      </c>
      <c r="B52" s="34"/>
      <c r="C52" s="34">
        <v>595.54</v>
      </c>
      <c r="D52" s="34" t="s">
        <v>40</v>
      </c>
      <c r="E52" s="34">
        <v>0.8</v>
      </c>
    </row>
    <row r="53" spans="1:5" ht="15.75" thickBot="1">
      <c r="A53" s="33"/>
      <c r="B53" s="33"/>
      <c r="C53" s="33">
        <v>595.54</v>
      </c>
      <c r="D53" s="33"/>
      <c r="E53" s="33">
        <v>0.8</v>
      </c>
    </row>
    <row r="54" spans="1:5" s="35" customFormat="1" ht="15.75" thickBot="1">
      <c r="A54" s="34" t="s">
        <v>93</v>
      </c>
      <c r="B54" s="34"/>
      <c r="C54" s="34">
        <v>12188.16</v>
      </c>
      <c r="D54" s="34" t="s">
        <v>40</v>
      </c>
      <c r="E54" s="34">
        <v>15235.2</v>
      </c>
    </row>
    <row r="55" spans="1:5" ht="15.75" thickBot="1">
      <c r="A55" s="33"/>
      <c r="B55" s="33"/>
      <c r="C55" s="33">
        <v>12188.16</v>
      </c>
      <c r="D55" s="33"/>
      <c r="E55" s="33">
        <v>15235.2</v>
      </c>
    </row>
    <row r="56" spans="1:5" s="35" customFormat="1" ht="15.75" thickBot="1">
      <c r="A56" s="34" t="s">
        <v>94</v>
      </c>
      <c r="B56" s="34"/>
      <c r="C56" s="34">
        <v>13711.68</v>
      </c>
      <c r="D56" s="34" t="s">
        <v>40</v>
      </c>
      <c r="E56" s="34">
        <v>15235.2</v>
      </c>
    </row>
    <row r="57" spans="1:5" ht="15.75" thickBot="1">
      <c r="A57" s="33"/>
      <c r="B57" s="33"/>
      <c r="C57" s="33">
        <v>13711.68</v>
      </c>
      <c r="D57" s="33"/>
      <c r="E57" s="33">
        <v>15235.2</v>
      </c>
    </row>
    <row r="58" spans="1:5" s="35" customFormat="1" ht="15.75" thickBot="1">
      <c r="A58" s="34" t="s">
        <v>95</v>
      </c>
      <c r="B58" s="34"/>
      <c r="C58" s="34">
        <v>18571.689999999999</v>
      </c>
      <c r="D58" s="34" t="s">
        <v>40</v>
      </c>
      <c r="E58" s="34">
        <v>11680.3</v>
      </c>
    </row>
    <row r="59" spans="1:5" ht="15.75" thickBot="1">
      <c r="A59" s="33"/>
      <c r="B59" s="33"/>
      <c r="C59" s="33">
        <v>18571.689999999999</v>
      </c>
      <c r="D59" s="33"/>
      <c r="E59" s="33">
        <v>11680.3</v>
      </c>
    </row>
    <row r="60" spans="1:5" s="35" customFormat="1" ht="15.75" thickBot="1">
      <c r="A60" s="34" t="s">
        <v>96</v>
      </c>
      <c r="B60" s="34"/>
      <c r="C60" s="34">
        <v>21075.35</v>
      </c>
      <c r="D60" s="34" t="s">
        <v>40</v>
      </c>
      <c r="E60" s="34">
        <v>12696</v>
      </c>
    </row>
    <row r="61" spans="1:5" ht="15.75" thickBot="1">
      <c r="A61" s="33"/>
      <c r="B61" s="33"/>
      <c r="C61" s="33">
        <v>21075.35</v>
      </c>
      <c r="D61" s="33"/>
      <c r="E61" s="33">
        <v>12696</v>
      </c>
    </row>
    <row r="62" spans="1:5" ht="15.75" thickBot="1">
      <c r="A62" s="33" t="s">
        <v>97</v>
      </c>
      <c r="B62" s="33"/>
      <c r="C62" s="33">
        <v>35459.83</v>
      </c>
      <c r="D62" s="33" t="s">
        <v>40</v>
      </c>
      <c r="E62" s="33">
        <v>14473.4</v>
      </c>
    </row>
    <row r="63" spans="1:5" ht="15.75" thickBot="1">
      <c r="A63" s="33"/>
      <c r="B63" s="33"/>
      <c r="C63" s="33">
        <v>35459.83</v>
      </c>
      <c r="D63" s="33"/>
      <c r="E63" s="33">
        <v>14473.4</v>
      </c>
    </row>
    <row r="64" spans="1:5" ht="15.75" thickBot="1">
      <c r="A64" s="33" t="s">
        <v>98</v>
      </c>
      <c r="B64" s="33"/>
      <c r="C64" s="33">
        <v>33841.11</v>
      </c>
      <c r="D64" s="33" t="s">
        <v>40</v>
      </c>
      <c r="E64" s="33">
        <v>13812.7</v>
      </c>
    </row>
    <row r="65" spans="1:5" ht="15.75" thickBot="1">
      <c r="A65" s="33"/>
      <c r="B65" s="33"/>
      <c r="C65" s="33">
        <v>33841.11</v>
      </c>
      <c r="D65" s="33"/>
      <c r="E65" s="33">
        <v>13812.7</v>
      </c>
    </row>
    <row r="66" spans="1:5" s="35" customFormat="1" ht="15.75" thickBot="1">
      <c r="A66" s="34" t="s">
        <v>99</v>
      </c>
      <c r="B66" s="34"/>
      <c r="C66" s="34">
        <v>57284.35</v>
      </c>
      <c r="D66" s="34" t="s">
        <v>40</v>
      </c>
      <c r="E66" s="34">
        <v>15235.2</v>
      </c>
    </row>
    <row r="67" spans="1:5" ht="15.75" thickBot="1">
      <c r="A67" s="33"/>
      <c r="B67" s="33"/>
      <c r="C67" s="33">
        <v>57284.35</v>
      </c>
      <c r="D67" s="33"/>
      <c r="E67" s="33">
        <v>15235.2</v>
      </c>
    </row>
    <row r="68" spans="1:5" s="35" customFormat="1" ht="15.75" thickBot="1">
      <c r="A68" s="34" t="s">
        <v>100</v>
      </c>
      <c r="B68" s="34"/>
      <c r="C68" s="34">
        <v>60179.040000000001</v>
      </c>
      <c r="D68" s="34" t="s">
        <v>40</v>
      </c>
      <c r="E68" s="34">
        <v>15235.2</v>
      </c>
    </row>
    <row r="69" spans="1:5" ht="15.75" thickBot="1">
      <c r="A69" s="33"/>
      <c r="B69" s="33"/>
      <c r="C69" s="33">
        <v>60179.040000000001</v>
      </c>
      <c r="D69" s="33"/>
      <c r="E69" s="33">
        <v>15235.2</v>
      </c>
    </row>
    <row r="70" spans="1:5" s="35" customFormat="1" ht="15.75" thickBot="1">
      <c r="A70" s="34" t="s">
        <v>101</v>
      </c>
      <c r="B70" s="34"/>
      <c r="C70" s="34">
        <v>349201</v>
      </c>
      <c r="D70" s="34" t="s">
        <v>76</v>
      </c>
      <c r="E70" s="34">
        <v>1</v>
      </c>
    </row>
    <row r="71" spans="1:5" ht="15.75" thickBot="1">
      <c r="A71" s="33"/>
      <c r="B71" s="33"/>
      <c r="C71" s="33">
        <v>349201</v>
      </c>
      <c r="D71" s="33"/>
      <c r="E71" s="33">
        <v>1</v>
      </c>
    </row>
    <row r="72" spans="1:5" s="35" customFormat="1" ht="15.75" thickBot="1">
      <c r="A72" s="34" t="s">
        <v>102</v>
      </c>
      <c r="B72" s="34"/>
      <c r="C72" s="34">
        <v>2318.88</v>
      </c>
      <c r="D72" s="34" t="s">
        <v>76</v>
      </c>
      <c r="E72" s="34">
        <v>12</v>
      </c>
    </row>
    <row r="73" spans="1:5" ht="15.75" thickBot="1">
      <c r="A73" s="33"/>
      <c r="B73" s="33"/>
      <c r="C73" s="33">
        <v>2318.88</v>
      </c>
      <c r="D73" s="33"/>
      <c r="E73" s="33">
        <v>12</v>
      </c>
    </row>
    <row r="74" spans="1:5" s="35" customFormat="1" ht="15.75" thickBot="1">
      <c r="A74" s="34" t="s">
        <v>103</v>
      </c>
      <c r="B74" s="34"/>
      <c r="C74" s="34">
        <v>507.12</v>
      </c>
      <c r="D74" s="34" t="s">
        <v>104</v>
      </c>
      <c r="E74" s="34">
        <v>1</v>
      </c>
    </row>
    <row r="75" spans="1:5" ht="15.75" thickBot="1">
      <c r="A75" s="33"/>
      <c r="B75" s="33"/>
      <c r="C75" s="33">
        <v>507.12</v>
      </c>
      <c r="D75" s="33"/>
      <c r="E75" s="33">
        <v>1</v>
      </c>
    </row>
    <row r="76" spans="1:5" s="35" customFormat="1" ht="15.75" thickBot="1">
      <c r="A76" s="34" t="s">
        <v>105</v>
      </c>
      <c r="B76" s="34"/>
      <c r="C76" s="34">
        <v>171.34</v>
      </c>
      <c r="D76" s="34" t="s">
        <v>76</v>
      </c>
      <c r="E76" s="34">
        <v>1</v>
      </c>
    </row>
    <row r="77" spans="1:5" ht="15.75" thickBot="1">
      <c r="A77" s="33"/>
      <c r="B77" s="33"/>
      <c r="C77" s="33">
        <v>171.34</v>
      </c>
      <c r="D77" s="33"/>
      <c r="E77" s="33">
        <v>1</v>
      </c>
    </row>
    <row r="78" spans="1:5" s="35" customFormat="1" ht="15.75" thickBot="1">
      <c r="A78" s="34" t="s">
        <v>106</v>
      </c>
      <c r="B78" s="34"/>
      <c r="C78" s="34">
        <v>410.43</v>
      </c>
      <c r="D78" s="34" t="s">
        <v>40</v>
      </c>
      <c r="E78" s="34">
        <v>3</v>
      </c>
    </row>
    <row r="79" spans="1:5" ht="15.75" thickBot="1">
      <c r="A79" s="33"/>
      <c r="B79" s="33"/>
      <c r="C79" s="33">
        <v>410.43</v>
      </c>
      <c r="D79" s="33"/>
      <c r="E79" s="33">
        <v>3</v>
      </c>
    </row>
    <row r="80" spans="1:5" s="35" customFormat="1" ht="15.75" thickBot="1">
      <c r="A80" s="34" t="s">
        <v>107</v>
      </c>
      <c r="B80" s="34"/>
      <c r="C80" s="34">
        <v>1218.82</v>
      </c>
      <c r="D80" s="34" t="s">
        <v>40</v>
      </c>
      <c r="E80" s="34">
        <v>15235.2</v>
      </c>
    </row>
    <row r="81" spans="1:5" ht="15.75" thickBot="1">
      <c r="A81" s="33"/>
      <c r="B81" s="33"/>
      <c r="C81" s="33">
        <v>1218.82</v>
      </c>
      <c r="D81" s="33"/>
      <c r="E81" s="33">
        <v>15235.2</v>
      </c>
    </row>
    <row r="82" spans="1:5" s="35" customFormat="1" ht="15.75" thickBot="1">
      <c r="A82" s="34" t="s">
        <v>108</v>
      </c>
      <c r="B82" s="34"/>
      <c r="C82" s="34">
        <v>1371.17</v>
      </c>
      <c r="D82" s="34" t="s">
        <v>40</v>
      </c>
      <c r="E82" s="34">
        <v>15235.2</v>
      </c>
    </row>
    <row r="83" spans="1:5" ht="15.75" thickBot="1">
      <c r="A83" s="33"/>
      <c r="B83" s="33"/>
      <c r="C83" s="33">
        <v>1371.17</v>
      </c>
      <c r="D83" s="33"/>
      <c r="E83" s="33">
        <v>15235.2</v>
      </c>
    </row>
    <row r="84" spans="1:5" s="35" customFormat="1" ht="15.75" thickBot="1">
      <c r="A84" s="34" t="s">
        <v>109</v>
      </c>
      <c r="B84" s="34"/>
      <c r="C84" s="34">
        <v>5789.38</v>
      </c>
      <c r="D84" s="34" t="s">
        <v>40</v>
      </c>
      <c r="E84" s="34">
        <v>15235.2</v>
      </c>
    </row>
    <row r="85" spans="1:5" ht="15.75" thickBot="1">
      <c r="A85" s="33"/>
      <c r="B85" s="33"/>
      <c r="C85" s="33">
        <v>5789.38</v>
      </c>
      <c r="D85" s="33"/>
      <c r="E85" s="33">
        <v>15235.2</v>
      </c>
    </row>
    <row r="86" spans="1:5" s="35" customFormat="1" ht="15.75" thickBot="1">
      <c r="A86" s="34" t="s">
        <v>109</v>
      </c>
      <c r="B86" s="34"/>
      <c r="C86" s="34">
        <v>5789.38</v>
      </c>
      <c r="D86" s="34" t="s">
        <v>40</v>
      </c>
      <c r="E86" s="34">
        <v>15235.2</v>
      </c>
    </row>
    <row r="87" spans="1:5" ht="15.75" thickBot="1">
      <c r="A87" s="33"/>
      <c r="B87" s="33"/>
      <c r="C87" s="33">
        <v>5789.38</v>
      </c>
      <c r="D87" s="33"/>
      <c r="E87" s="33">
        <v>15235.2</v>
      </c>
    </row>
    <row r="88" spans="1:5" s="35" customFormat="1" ht="15.75" thickBot="1">
      <c r="A88" s="34" t="s">
        <v>110</v>
      </c>
      <c r="B88" s="34"/>
      <c r="C88" s="34">
        <v>987.14</v>
      </c>
      <c r="D88" s="34" t="s">
        <v>76</v>
      </c>
      <c r="E88" s="34">
        <v>1</v>
      </c>
    </row>
    <row r="89" spans="1:5" ht="15.75" thickBot="1">
      <c r="A89" s="33"/>
      <c r="B89" s="33"/>
      <c r="C89" s="33">
        <v>987.14</v>
      </c>
      <c r="D89" s="33"/>
      <c r="E89" s="33">
        <v>1</v>
      </c>
    </row>
    <row r="90" spans="1:5" s="35" customFormat="1" ht="15.75" thickBot="1">
      <c r="A90" s="34" t="s">
        <v>44</v>
      </c>
      <c r="B90" s="34"/>
      <c r="C90" s="34">
        <v>173.86</v>
      </c>
      <c r="D90" s="34" t="s">
        <v>76</v>
      </c>
      <c r="E90" s="34">
        <v>2</v>
      </c>
    </row>
    <row r="91" spans="1:5" ht="15.75" thickBot="1">
      <c r="A91" s="33"/>
      <c r="B91" s="33"/>
      <c r="C91" s="33">
        <v>173.86</v>
      </c>
      <c r="D91" s="33"/>
      <c r="E91" s="33">
        <v>2</v>
      </c>
    </row>
    <row r="92" spans="1:5" s="35" customFormat="1" ht="15.75" thickBot="1">
      <c r="A92" s="34" t="s">
        <v>45</v>
      </c>
      <c r="B92" s="34"/>
      <c r="C92" s="34">
        <v>1620.84</v>
      </c>
      <c r="D92" s="34" t="s">
        <v>46</v>
      </c>
      <c r="E92" s="34">
        <v>6</v>
      </c>
    </row>
    <row r="93" spans="1:5" ht="15.75" thickBot="1">
      <c r="A93" s="33"/>
      <c r="B93" s="33"/>
      <c r="C93" s="33">
        <v>1620.84</v>
      </c>
      <c r="D93" s="33"/>
      <c r="E93" s="33">
        <v>6</v>
      </c>
    </row>
    <row r="94" spans="1:5" s="35" customFormat="1" ht="15.75" thickBot="1">
      <c r="A94" s="34" t="s">
        <v>47</v>
      </c>
      <c r="B94" s="34"/>
      <c r="C94" s="34">
        <v>4985.25</v>
      </c>
      <c r="D94" s="34" t="s">
        <v>43</v>
      </c>
      <c r="E94" s="34">
        <v>25</v>
      </c>
    </row>
    <row r="95" spans="1:5" ht="15.75" thickBot="1">
      <c r="A95" s="33"/>
      <c r="B95" s="33"/>
      <c r="C95" s="33">
        <v>4985.25</v>
      </c>
      <c r="D95" s="33"/>
      <c r="E95" s="33">
        <v>25</v>
      </c>
    </row>
    <row r="96" spans="1:5" s="35" customFormat="1" ht="15.75" thickBot="1">
      <c r="A96" s="34" t="s">
        <v>111</v>
      </c>
      <c r="B96" s="34"/>
      <c r="C96" s="34">
        <v>56656</v>
      </c>
      <c r="D96" s="34" t="s">
        <v>112</v>
      </c>
      <c r="E96" s="34">
        <v>1</v>
      </c>
    </row>
    <row r="97" spans="1:5" ht="15.75" thickBot="1">
      <c r="A97" s="33"/>
      <c r="B97" s="33"/>
      <c r="C97" s="33">
        <v>56656</v>
      </c>
      <c r="D97" s="33"/>
      <c r="E97" s="33">
        <v>1</v>
      </c>
    </row>
    <row r="98" spans="1:5" ht="15.75" thickBot="1">
      <c r="A98" s="33"/>
      <c r="B98" s="33"/>
      <c r="C98" s="33">
        <v>841364.96</v>
      </c>
      <c r="D98" s="33"/>
      <c r="E98" s="33">
        <v>213521.00000000006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2020-07-24T00:14:49Z</cp:lastPrinted>
  <dcterms:created xsi:type="dcterms:W3CDTF">2016-03-18T02:51:51Z</dcterms:created>
  <dcterms:modified xsi:type="dcterms:W3CDTF">2021-06-08T01:23:27Z</dcterms:modified>
</cp:coreProperties>
</file>