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externalReferences>
    <externalReference r:id="rId3"/>
  </externalReferences>
  <definedNames>
    <definedName name="_xlnm.Print_Area" localSheetId="0">Лист1!$A$1:$E$89</definedName>
  </definedNames>
  <calcPr calcId="144525"/>
</workbook>
</file>

<file path=xl/calcChain.xml><?xml version="1.0" encoding="utf-8"?>
<calcChain xmlns="http://schemas.openxmlformats.org/spreadsheetml/2006/main">
  <c r="C10" i="1" l="1"/>
  <c r="C49" i="1"/>
  <c r="B37" i="1" l="1"/>
  <c r="C37" i="1"/>
  <c r="C68" i="1"/>
  <c r="C18" i="1"/>
  <c r="C7" i="1" l="1"/>
  <c r="C85" i="1"/>
  <c r="C84" i="1" s="1"/>
  <c r="C79" i="1"/>
  <c r="C76" i="1"/>
  <c r="C73" i="1"/>
  <c r="C70" i="1"/>
  <c r="B65" i="1"/>
  <c r="B66" i="1"/>
  <c r="B67" i="1"/>
  <c r="B68" i="1"/>
  <c r="B70" i="1"/>
  <c r="B73" i="1"/>
  <c r="B76" i="1"/>
  <c r="B79" i="1"/>
  <c r="C27" i="1"/>
  <c r="C20" i="1"/>
  <c r="C15" i="1"/>
  <c r="C12" i="1"/>
  <c r="C9" i="1"/>
  <c r="C8" i="1" s="1"/>
  <c r="B85" i="1" l="1"/>
  <c r="C86" i="1"/>
  <c r="C87" i="1" l="1"/>
  <c r="F86" i="1"/>
  <c r="C88" i="1"/>
  <c r="C89" i="1" s="1"/>
  <c r="B18" i="1"/>
  <c r="B15" i="1"/>
  <c r="B12" i="1"/>
  <c r="B86" i="1" l="1"/>
</calcChain>
</file>

<file path=xl/sharedStrings.xml><?xml version="1.0" encoding="utf-8"?>
<sst xmlns="http://schemas.openxmlformats.org/spreadsheetml/2006/main" count="286" uniqueCount="162">
  <si>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</si>
  <si>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</si>
  <si>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</si>
  <si>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</si>
  <si>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</si>
  <si>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</si>
  <si>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</si>
  <si>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</si>
  <si>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</si>
  <si>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</si>
  <si>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</si>
  <si>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</si>
  <si>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</si>
  <si>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</si>
  <si>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</si>
  <si>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</si>
  <si>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</si>
  <si>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</si>
  <si>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</si>
  <si>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</si>
  <si>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</si>
  <si>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</si>
  <si>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</si>
  <si>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</si>
  <si>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</si>
  <si>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</si>
  <si>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</si>
  <si>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</si>
  <si>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</si>
  <si>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Закрытие и открытие стояков</t>
  </si>
  <si>
    <t>1 стояк</t>
  </si>
  <si>
    <t>Устранение свищей хомутами</t>
  </si>
  <si>
    <t>замена вентиля</t>
  </si>
  <si>
    <t>Выезд а/машины по заявке</t>
  </si>
  <si>
    <t>выезд</t>
  </si>
  <si>
    <t>Адрес: ул. Бабушкина, д. 7</t>
  </si>
  <si>
    <t>Наименование работ</t>
  </si>
  <si>
    <t>Сумма</t>
  </si>
  <si>
    <t>Ед.изм</t>
  </si>
  <si>
    <t>Кол-во</t>
  </si>
  <si>
    <t>Чистка врезки</t>
  </si>
  <si>
    <t>осмотр подвала</t>
  </si>
  <si>
    <t>раз</t>
  </si>
  <si>
    <t>1 дом</t>
  </si>
  <si>
    <t>Доходы по дому:</t>
  </si>
  <si>
    <t>15. Прочая работа ( услуга)</t>
  </si>
  <si>
    <t>Расходы по снятию показаний с ИПУ по электроэнергии</t>
  </si>
  <si>
    <t>Вывод канализационного стояка с чердачного помещен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</si>
  <si>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</si>
  <si>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</si>
  <si>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</si>
  <si>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</si>
  <si>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электрической лампы накаливания</t>
  </si>
  <si>
    <t>шт.</t>
  </si>
  <si>
    <t>Замена электровыключателей</t>
  </si>
  <si>
    <t>Замена электропатрона с материалами при закрытой а</t>
  </si>
  <si>
    <t>Навеска замка (крабовый)</t>
  </si>
  <si>
    <t>Организация мест накоп.ртуть сод-х ламп 3,4 кв. 20</t>
  </si>
  <si>
    <t>Освещение подвала</t>
  </si>
  <si>
    <t>Осмотр сантех. оборудования</t>
  </si>
  <si>
    <t>Очистка канализационной сети</t>
  </si>
  <si>
    <t>Регулировка теплоносителя</t>
  </si>
  <si>
    <t>Ремонт внутридомовых сетей отопления и ГВС ул.Бабу</t>
  </si>
  <si>
    <t>Ремонт водоподогревателя</t>
  </si>
  <si>
    <t>Ремонт оконных переплетов</t>
  </si>
  <si>
    <t>Смена вентиля до 20 мм</t>
  </si>
  <si>
    <t>Смена стекл</t>
  </si>
  <si>
    <t>Смена труб ХВС и ГВС д. 25</t>
  </si>
  <si>
    <t>Смена труб канализации д. 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</si>
  <si>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</si>
  <si>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</si>
  <si>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</si>
  <si>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</si>
  <si>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</si>
  <si>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</si>
  <si>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</si>
  <si>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</si>
  <si>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</si>
  <si>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</si>
  <si>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Хол.вода потр.при содер.общ.имущ. в МКД 1,2 кв.201</t>
  </si>
  <si>
    <t>Хол.вода потр.при содер.общ.имущ. в МКД 3,4 кв.201</t>
  </si>
  <si>
    <t>Частичная замена стояка КНС</t>
  </si>
  <si>
    <t>Электрическая энергия потр.при содержании общего и</t>
  </si>
  <si>
    <t>замена розлива ГВС</t>
  </si>
  <si>
    <t>розлив</t>
  </si>
  <si>
    <t>замена розлива ХВС</t>
  </si>
  <si>
    <t>замена стояка ГВС по квартирам 44,48,52,56</t>
  </si>
  <si>
    <t>замена стояка ХВС  по квартирам</t>
  </si>
  <si>
    <t>стояк</t>
  </si>
  <si>
    <t>замена стояка ХВС , кв № 44,48,52,56</t>
  </si>
  <si>
    <t>регулировка теплоносителя</t>
  </si>
  <si>
    <t>узел</t>
  </si>
  <si>
    <t>ремонт Т\У</t>
  </si>
  <si>
    <t>т\у</t>
  </si>
  <si>
    <t>ремонт подъезда № 4</t>
  </si>
  <si>
    <t>подъезд</t>
  </si>
  <si>
    <t>ремонт труб КНС</t>
  </si>
  <si>
    <t>сброс воздуха со стояков отопления</t>
  </si>
  <si>
    <t>смена труб ГВС и ХВС  д.20 ПП</t>
  </si>
  <si>
    <t>смена труб канализации д.100 мм.</t>
  </si>
  <si>
    <t>20. Штраф ГЖИ (Бабушкина, 7)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</si>
  <si>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</si>
  <si>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</si>
  <si>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</si>
  <si>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</si>
  <si>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</si>
  <si>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год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</si>
  <si>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</si>
  <si>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</si>
  <si>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</si>
  <si>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</si>
  <si>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</si>
  <si>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</si>
  <si>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</t>
  </si>
  <si>
    <t>Уборка МОП 3,4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</si>
  <si>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</si>
  <si>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</si>
  <si>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</si>
  <si>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</si>
  <si>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</si>
  <si>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</si>
  <si>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</si>
  <si>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</si>
  <si>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</si>
  <si>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</si>
  <si>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</si>
  <si>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Дезинсекция "ЗКДС"</t>
  </si>
  <si>
    <t>Дератизация "ЗКДС"</t>
  </si>
  <si>
    <t>Прочистка вентиляции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</si>
  <si>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</si>
  <si>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</si>
  <si>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</t>
  </si>
  <si>
    <t>Уборка придомовой территории 3,4 кв. 2020 г. К=0,6;0,8</t>
  </si>
  <si>
    <t>Закрытие задвижек,отк-е сбросников перед опр-кой,от-е задвиж после опр</t>
  </si>
  <si>
    <t>дом</t>
  </si>
  <si>
    <t>Замена части стояка ГВС</t>
  </si>
  <si>
    <t>место</t>
  </si>
  <si>
    <t>Осмотр подвала</t>
  </si>
  <si>
    <t>Отключение отопления</t>
  </si>
  <si>
    <t>Очистка труб ХВС, ГВС</t>
  </si>
  <si>
    <t>Покраска и теплоизоляция труб отопления в подвале</t>
  </si>
  <si>
    <t>подвал</t>
  </si>
  <si>
    <t>Ремонт труб ГВС</t>
  </si>
  <si>
    <t>Сброс воздуха со стояков отопления с использованием а/м газель</t>
  </si>
  <si>
    <t>Смена врезки/сборки без сварочных работ</t>
  </si>
  <si>
    <t>Смена труб ГВС и ХВС д.32</t>
  </si>
  <si>
    <t>Смена труб ХВС и ГВС д.25 ПП</t>
  </si>
  <si>
    <t>Смена труб из водогазопроводных труб д. 76 с проведение сварочных рабо</t>
  </si>
  <si>
    <t>Смена труб из водогазопроводных труб д.25 с производством сварочных ра</t>
  </si>
  <si>
    <t>Смена труб канализации д.100</t>
  </si>
  <si>
    <t>Чистка ВВП</t>
  </si>
  <si>
    <t>замена части стояка ГВС</t>
  </si>
  <si>
    <t>смена труб ГВС и ХВС д.32 ПП</t>
  </si>
  <si>
    <t>частичная замена стояка КНС</t>
  </si>
  <si>
    <t>Вывод летнего водопровода</t>
  </si>
  <si>
    <t>Замена электропатрона с материалами при открытой арматуре</t>
  </si>
  <si>
    <t>Осмотр электросчетчика</t>
  </si>
  <si>
    <t>Прокладка электрокабеля АВВГ 2*2,5 мм2</t>
  </si>
  <si>
    <t>Ремонт доводчика</t>
  </si>
  <si>
    <t>Установка светильников с датчиком на движение</t>
  </si>
  <si>
    <t>шт</t>
  </si>
  <si>
    <t>замена светильников с лампой накаливания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</si>
</sst>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&quot;р.&quot;"/>
    <numFmt numFmtId="166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4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/>
    </xf>
    <xf numFmtId="164" fontId="3" fillId="0" borderId="0" xfId="2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 wrapText="1"/>
    </xf>
    <xf numFmtId="164" fontId="5" fillId="0" borderId="0" xfId="2" applyFont="1" applyFill="1" applyBorder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4" fontId="8" fillId="3" borderId="2" xfId="2" applyFont="1" applyFill="1" applyBorder="1" applyAlignment="1">
      <alignment horizontal="center" vertical="center" wrapText="1"/>
    </xf>
    <xf numFmtId="164" fontId="9" fillId="3" borderId="2" xfId="2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7" fillId="3" borderId="2" xfId="2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164" fontId="3" fillId="3" borderId="4" xfId="2" applyFont="1" applyFill="1" applyBorder="1" applyAlignment="1">
      <alignment horizontal="center" vertical="center" wrapText="1"/>
    </xf>
    <xf numFmtId="164" fontId="2" fillId="3" borderId="4" xfId="2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wrapText="1"/>
    </xf>
    <xf numFmtId="0" fontId="3" fillId="3" borderId="5" xfId="0" applyFont="1" applyFill="1" applyBorder="1" applyAlignment="1">
      <alignment horizontal="left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4" fontId="3" fillId="3" borderId="5" xfId="2" applyFont="1" applyFill="1" applyBorder="1" applyAlignment="1">
      <alignment horizontal="center" vertical="center" wrapText="1"/>
    </xf>
    <xf numFmtId="164" fontId="2" fillId="3" borderId="5" xfId="2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4" fontId="3" fillId="3" borderId="2" xfId="2" applyFont="1" applyFill="1" applyBorder="1" applyAlignment="1">
      <alignment horizontal="center" vertical="center" wrapText="1"/>
    </xf>
    <xf numFmtId="164" fontId="5" fillId="3" borderId="2" xfId="2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/>
    <xf numFmtId="164" fontId="3" fillId="3" borderId="2" xfId="2" applyFont="1" applyFill="1" applyBorder="1" applyAlignment="1">
      <alignment horizontal="center"/>
    </xf>
    <xf numFmtId="164" fontId="2" fillId="3" borderId="2" xfId="2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164" fontId="3" fillId="3" borderId="2" xfId="2" applyFont="1" applyFill="1" applyBorder="1" applyAlignment="1">
      <alignment horizontal="center" vertical="center"/>
    </xf>
    <xf numFmtId="164" fontId="2" fillId="3" borderId="2" xfId="2" applyFont="1" applyFill="1" applyBorder="1" applyAlignment="1">
      <alignment horizontal="center" vertical="center"/>
    </xf>
    <xf numFmtId="0" fontId="2" fillId="3" borderId="0" xfId="0" applyFont="1" applyFill="1"/>
    <xf numFmtId="164" fontId="5" fillId="3" borderId="2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165" fontId="3" fillId="3" borderId="2" xfId="2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165" fontId="7" fillId="3" borderId="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164" fontId="3" fillId="3" borderId="2" xfId="0" applyNumberFormat="1" applyFont="1" applyFill="1" applyBorder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0" fontId="3" fillId="0" borderId="2" xfId="0" applyFont="1" applyFill="1" applyBorder="1" applyAlignment="1">
      <alignment horizontal="left"/>
    </xf>
    <xf numFmtId="4" fontId="2" fillId="0" borderId="2" xfId="0" applyNumberFormat="1" applyFont="1" applyFill="1" applyBorder="1"/>
    <xf numFmtId="164" fontId="2" fillId="0" borderId="2" xfId="2" applyFont="1" applyFill="1" applyBorder="1" applyAlignment="1">
      <alignment horizontal="center"/>
    </xf>
    <xf numFmtId="164" fontId="7" fillId="3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6" fontId="0" fillId="0" borderId="3" xfId="0" applyNumberFormat="1" applyFill="1" applyBorder="1"/>
    <xf numFmtId="0" fontId="6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2" fillId="3" borderId="2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3;&#1072;&#1073;&#1091;&#1096;&#1082;&#1080;&#1085;&#1072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3">
          <cell r="B63">
            <v>539937.57000000018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>
      <selection activeCell="C6" sqref="C6"/>
    </sheetView>
  </sheetViews>
  <sheetFormatPr defaultRowHeight="15" outlineLevelRow="2" x14ac:dyDescent="0.25"/>
  <cols>
    <col min="1" max="1" width="59.5703125" style="4" customWidth="1"/>
    <col min="2" max="2" width="15.5703125" style="5" hidden="1" customWidth="1"/>
    <col min="3" max="3" width="17.42578125" style="18" customWidth="1"/>
    <col min="4" max="4" width="9.28515625" style="18" customWidth="1"/>
    <col min="5" max="5" width="14.42578125" style="18" customWidth="1"/>
    <col min="6" max="6" width="17.28515625" style="1" customWidth="1"/>
    <col min="7" max="16384" width="9.140625" style="1"/>
  </cols>
  <sheetData>
    <row r="1" spans="1:6" s="19" customFormat="1" ht="46.5" customHeight="1" x14ac:dyDescent="0.25">
      <c r="A1" s="71" t="s">
        <v>8</v>
      </c>
      <c r="B1" s="71"/>
      <c r="C1" s="71"/>
      <c r="D1" s="71"/>
      <c r="E1" s="71"/>
    </row>
    <row r="2" spans="1:6" s="19" customFormat="1" ht="17.25" customHeight="1" x14ac:dyDescent="0.25">
      <c r="A2" s="20" t="s">
        <v>35</v>
      </c>
      <c r="B2" s="21" t="s">
        <v>7</v>
      </c>
      <c r="C2" s="73" t="s">
        <v>102</v>
      </c>
      <c r="D2" s="73"/>
      <c r="E2" s="73"/>
    </row>
    <row r="3" spans="1:6" s="19" customFormat="1" ht="57" x14ac:dyDescent="0.25">
      <c r="A3" s="22" t="s">
        <v>3</v>
      </c>
      <c r="B3" s="23" t="s">
        <v>0</v>
      </c>
      <c r="C3" s="24" t="s">
        <v>23</v>
      </c>
      <c r="D3" s="25" t="s">
        <v>1</v>
      </c>
      <c r="E3" s="24" t="s">
        <v>2</v>
      </c>
    </row>
    <row r="4" spans="1:6" s="19" customFormat="1" x14ac:dyDescent="0.25">
      <c r="A4" s="74" t="s">
        <v>44</v>
      </c>
      <c r="B4" s="75"/>
      <c r="C4" s="75"/>
      <c r="D4" s="75"/>
      <c r="E4" s="76"/>
    </row>
    <row r="5" spans="1:6" s="19" customFormat="1" ht="18" customHeight="1" x14ac:dyDescent="0.25">
      <c r="A5" s="22" t="s">
        <v>103</v>
      </c>
      <c r="B5" s="23"/>
      <c r="C5" s="24">
        <v>903077.29</v>
      </c>
      <c r="D5" s="68" t="s">
        <v>101</v>
      </c>
      <c r="E5" s="24"/>
    </row>
    <row r="6" spans="1:6" s="19" customFormat="1" ht="16.5" customHeight="1" x14ac:dyDescent="0.25">
      <c r="A6" s="22" t="s">
        <v>104</v>
      </c>
      <c r="B6" s="23"/>
      <c r="C6" s="24">
        <v>915919.79</v>
      </c>
      <c r="D6" s="68" t="s">
        <v>101</v>
      </c>
      <c r="E6" s="24"/>
    </row>
    <row r="7" spans="1:6" s="19" customFormat="1" x14ac:dyDescent="0.25">
      <c r="A7" s="22" t="s">
        <v>105</v>
      </c>
      <c r="B7" s="23"/>
      <c r="C7" s="24">
        <f>C6-C5</f>
        <v>12842.5</v>
      </c>
      <c r="D7" s="68" t="s">
        <v>101</v>
      </c>
      <c r="E7" s="24"/>
    </row>
    <row r="8" spans="1:6" s="19" customFormat="1" x14ac:dyDescent="0.25">
      <c r="A8" s="22" t="s">
        <v>9</v>
      </c>
      <c r="B8" s="23"/>
      <c r="C8" s="24">
        <f>C9</f>
        <v>13543.68</v>
      </c>
      <c r="D8" s="68" t="s">
        <v>101</v>
      </c>
      <c r="E8" s="24"/>
    </row>
    <row r="9" spans="1:6" s="19" customFormat="1" x14ac:dyDescent="0.25">
      <c r="A9" s="53" t="s">
        <v>10</v>
      </c>
      <c r="B9" s="54"/>
      <c r="C9" s="28">
        <f>600*12+528.64*12</f>
        <v>13543.68</v>
      </c>
      <c r="D9" s="68" t="s">
        <v>101</v>
      </c>
      <c r="E9" s="28"/>
    </row>
    <row r="10" spans="1:6" s="19" customFormat="1" x14ac:dyDescent="0.25">
      <c r="A10" s="26" t="s">
        <v>106</v>
      </c>
      <c r="B10" s="27"/>
      <c r="C10" s="24">
        <f>C5</f>
        <v>903077.29</v>
      </c>
      <c r="D10" s="68" t="s">
        <v>101</v>
      </c>
      <c r="E10" s="28"/>
    </row>
    <row r="11" spans="1:6" s="19" customFormat="1" x14ac:dyDescent="0.25">
      <c r="A11" s="72" t="s">
        <v>11</v>
      </c>
      <c r="B11" s="72"/>
      <c r="C11" s="72"/>
      <c r="D11" s="72"/>
      <c r="E11" s="72"/>
    </row>
    <row r="12" spans="1:6" s="19" customFormat="1" ht="29.25" thickBot="1" x14ac:dyDescent="0.3">
      <c r="A12" s="29" t="s">
        <v>13</v>
      </c>
      <c r="B12" s="30" t="e">
        <f>#REF!</f>
        <v>#REF!</v>
      </c>
      <c r="C12" s="31">
        <f>C13+C14</f>
        <v>159979.68</v>
      </c>
      <c r="D12" s="32"/>
      <c r="E12" s="32"/>
      <c r="F12" s="33"/>
    </row>
    <row r="13" spans="1:6" s="60" customFormat="1" ht="15.75" thickBot="1" x14ac:dyDescent="0.3">
      <c r="A13" s="69" t="s">
        <v>111</v>
      </c>
      <c r="B13" s="69"/>
      <c r="C13" s="70">
        <v>78304.800000000003</v>
      </c>
      <c r="D13" s="69" t="s">
        <v>5</v>
      </c>
      <c r="E13" s="70">
        <v>19824</v>
      </c>
    </row>
    <row r="14" spans="1:6" s="60" customFormat="1" ht="15.75" thickBot="1" x14ac:dyDescent="0.3">
      <c r="A14" s="69" t="s">
        <v>112</v>
      </c>
      <c r="B14" s="69"/>
      <c r="C14" s="70">
        <v>81674.880000000005</v>
      </c>
      <c r="D14" s="69" t="s">
        <v>4</v>
      </c>
      <c r="E14" s="70">
        <v>19824</v>
      </c>
    </row>
    <row r="15" spans="1:6" s="19" customFormat="1" ht="29.25" thickBot="1" x14ac:dyDescent="0.3">
      <c r="A15" s="34" t="s">
        <v>14</v>
      </c>
      <c r="B15" s="35" t="e">
        <f>#REF!</f>
        <v>#REF!</v>
      </c>
      <c r="C15" s="36">
        <f>C16+C17</f>
        <v>69179.61</v>
      </c>
      <c r="D15" s="37"/>
      <c r="E15" s="37"/>
    </row>
    <row r="16" spans="1:6" s="60" customFormat="1" ht="15.75" thickBot="1" x14ac:dyDescent="0.3">
      <c r="A16" s="69" t="s">
        <v>113</v>
      </c>
      <c r="B16" s="69"/>
      <c r="C16" s="70">
        <v>31531.95</v>
      </c>
      <c r="D16" s="69" t="s">
        <v>4</v>
      </c>
      <c r="E16" s="70">
        <v>18995.150000000001</v>
      </c>
    </row>
    <row r="17" spans="1:7" s="60" customFormat="1" ht="15.75" thickBot="1" x14ac:dyDescent="0.3">
      <c r="A17" s="69" t="s">
        <v>114</v>
      </c>
      <c r="B17" s="69"/>
      <c r="C17" s="70">
        <v>37647.660000000003</v>
      </c>
      <c r="D17" s="69" t="s">
        <v>4</v>
      </c>
      <c r="E17" s="70">
        <v>19814.55</v>
      </c>
    </row>
    <row r="18" spans="1:7" s="19" customFormat="1" ht="29.25" thickBot="1" x14ac:dyDescent="0.3">
      <c r="A18" s="20" t="s">
        <v>15</v>
      </c>
      <c r="B18" s="38" t="e">
        <f>#REF!+#REF!</f>
        <v>#REF!</v>
      </c>
      <c r="C18" s="39">
        <f>C19</f>
        <v>9118.4699999999993</v>
      </c>
      <c r="D18" s="40"/>
      <c r="E18" s="41"/>
    </row>
    <row r="19" spans="1:7" s="60" customFormat="1" ht="15.75" thickBot="1" x14ac:dyDescent="0.3">
      <c r="A19" s="69" t="s">
        <v>115</v>
      </c>
      <c r="B19" s="69"/>
      <c r="C19" s="70">
        <v>9118.4699999999993</v>
      </c>
      <c r="D19" s="69" t="s">
        <v>12</v>
      </c>
      <c r="E19" s="70">
        <v>141</v>
      </c>
    </row>
    <row r="20" spans="1:7" s="19" customFormat="1" ht="43.5" thickBot="1" x14ac:dyDescent="0.3">
      <c r="A20" s="20" t="s">
        <v>16</v>
      </c>
      <c r="B20" s="21"/>
      <c r="C20" s="39">
        <f>SUM(C21:C26)</f>
        <v>22401.119999999999</v>
      </c>
      <c r="D20" s="41"/>
      <c r="E20" s="41"/>
    </row>
    <row r="21" spans="1:7" s="60" customFormat="1" ht="15.75" thickBot="1" x14ac:dyDescent="0.3">
      <c r="A21" s="69" t="s">
        <v>116</v>
      </c>
      <c r="B21" s="69"/>
      <c r="C21" s="70">
        <v>1982.4</v>
      </c>
      <c r="D21" s="69" t="s">
        <v>4</v>
      </c>
      <c r="E21" s="70">
        <v>19824</v>
      </c>
    </row>
    <row r="22" spans="1:7" s="60" customFormat="1" ht="15.75" thickBot="1" x14ac:dyDescent="0.3">
      <c r="A22" s="69" t="s">
        <v>117</v>
      </c>
      <c r="B22" s="69"/>
      <c r="C22" s="70">
        <v>1784.16</v>
      </c>
      <c r="D22" s="69" t="s">
        <v>4</v>
      </c>
      <c r="E22" s="70">
        <v>19824</v>
      </c>
    </row>
    <row r="23" spans="1:7" s="60" customFormat="1" ht="15.75" thickBot="1" x14ac:dyDescent="0.3">
      <c r="A23" s="69" t="s">
        <v>118</v>
      </c>
      <c r="B23" s="69"/>
      <c r="C23" s="70">
        <v>1784.16</v>
      </c>
      <c r="D23" s="69" t="s">
        <v>4</v>
      </c>
      <c r="E23" s="70">
        <v>19824</v>
      </c>
    </row>
    <row r="24" spans="1:7" s="60" customFormat="1" ht="15.75" thickBot="1" x14ac:dyDescent="0.3">
      <c r="A24" s="69" t="s">
        <v>119</v>
      </c>
      <c r="B24" s="69"/>
      <c r="C24" s="70">
        <v>1784.16</v>
      </c>
      <c r="D24" s="69" t="s">
        <v>4</v>
      </c>
      <c r="E24" s="70">
        <v>19824</v>
      </c>
    </row>
    <row r="25" spans="1:7" s="60" customFormat="1" ht="15.75" thickBot="1" x14ac:dyDescent="0.3">
      <c r="A25" s="69" t="s">
        <v>120</v>
      </c>
      <c r="B25" s="69"/>
      <c r="C25" s="70">
        <v>7533.12</v>
      </c>
      <c r="D25" s="69" t="s">
        <v>4</v>
      </c>
      <c r="E25" s="70">
        <v>19824</v>
      </c>
    </row>
    <row r="26" spans="1:7" s="60" customFormat="1" ht="15.75" thickBot="1" x14ac:dyDescent="0.3">
      <c r="A26" s="69" t="s">
        <v>121</v>
      </c>
      <c r="B26" s="69"/>
      <c r="C26" s="70">
        <v>7533.12</v>
      </c>
      <c r="D26" s="69" t="s">
        <v>4</v>
      </c>
      <c r="E26" s="70">
        <v>19824</v>
      </c>
    </row>
    <row r="27" spans="1:7" s="19" customFormat="1" ht="44.25" customHeight="1" outlineLevel="1" thickBot="1" x14ac:dyDescent="0.3">
      <c r="A27" s="20" t="s">
        <v>18</v>
      </c>
      <c r="B27" s="42"/>
      <c r="C27" s="43">
        <f>SUM(C28:C36)</f>
        <v>7980.869999999999</v>
      </c>
      <c r="D27" s="44"/>
      <c r="E27" s="44"/>
      <c r="F27" s="33"/>
      <c r="G27" s="33"/>
    </row>
    <row r="28" spans="1:7" s="60" customFormat="1" ht="15.75" thickBot="1" x14ac:dyDescent="0.3">
      <c r="A28" s="69" t="s">
        <v>154</v>
      </c>
      <c r="B28" s="69"/>
      <c r="C28" s="70">
        <v>1405.88</v>
      </c>
      <c r="D28" s="69" t="s">
        <v>53</v>
      </c>
      <c r="E28" s="70">
        <v>1</v>
      </c>
    </row>
    <row r="29" spans="1:7" s="60" customFormat="1" ht="15.75" thickBot="1" x14ac:dyDescent="0.3">
      <c r="A29" s="69" t="s">
        <v>52</v>
      </c>
      <c r="B29" s="69"/>
      <c r="C29" s="70">
        <v>1349.8</v>
      </c>
      <c r="D29" s="69" t="s">
        <v>53</v>
      </c>
      <c r="E29" s="70">
        <v>17</v>
      </c>
    </row>
    <row r="30" spans="1:7" s="60" customFormat="1" ht="15.75" thickBot="1" x14ac:dyDescent="0.3">
      <c r="A30" s="69" t="s">
        <v>155</v>
      </c>
      <c r="B30" s="69"/>
      <c r="C30" s="70">
        <v>461.22</v>
      </c>
      <c r="D30" s="69" t="s">
        <v>53</v>
      </c>
      <c r="E30" s="70">
        <v>2</v>
      </c>
    </row>
    <row r="31" spans="1:7" s="60" customFormat="1" ht="15.75" thickBot="1" x14ac:dyDescent="0.3">
      <c r="A31" s="69" t="s">
        <v>56</v>
      </c>
      <c r="B31" s="69"/>
      <c r="C31" s="70">
        <v>1333.52</v>
      </c>
      <c r="D31" s="69" t="s">
        <v>53</v>
      </c>
      <c r="E31" s="70">
        <v>4</v>
      </c>
    </row>
    <row r="32" spans="1:7" s="60" customFormat="1" ht="15.75" thickBot="1" x14ac:dyDescent="0.3">
      <c r="A32" s="69" t="s">
        <v>156</v>
      </c>
      <c r="B32" s="69"/>
      <c r="C32" s="70">
        <v>392.4</v>
      </c>
      <c r="D32" s="69" t="s">
        <v>53</v>
      </c>
      <c r="E32" s="70">
        <v>2</v>
      </c>
    </row>
    <row r="33" spans="1:5" s="60" customFormat="1" ht="15.75" thickBot="1" x14ac:dyDescent="0.3">
      <c r="A33" s="69" t="s">
        <v>157</v>
      </c>
      <c r="B33" s="69"/>
      <c r="C33" s="70">
        <v>1090.75</v>
      </c>
      <c r="D33" s="69" t="s">
        <v>5</v>
      </c>
      <c r="E33" s="70">
        <v>5</v>
      </c>
    </row>
    <row r="34" spans="1:5" s="60" customFormat="1" ht="15.75" thickBot="1" x14ac:dyDescent="0.3">
      <c r="A34" s="69" t="s">
        <v>158</v>
      </c>
      <c r="B34" s="69"/>
      <c r="C34" s="70">
        <v>494.78</v>
      </c>
      <c r="D34" s="69" t="s">
        <v>53</v>
      </c>
      <c r="E34" s="70">
        <v>1</v>
      </c>
    </row>
    <row r="35" spans="1:5" s="60" customFormat="1" ht="15.75" thickBot="1" x14ac:dyDescent="0.3">
      <c r="A35" s="69" t="s">
        <v>159</v>
      </c>
      <c r="B35" s="69"/>
      <c r="C35" s="70">
        <v>1032.8499999999999</v>
      </c>
      <c r="D35" s="69" t="s">
        <v>160</v>
      </c>
      <c r="E35" s="70">
        <v>1</v>
      </c>
    </row>
    <row r="36" spans="1:5" s="60" customFormat="1" ht="15.75" thickBot="1" x14ac:dyDescent="0.3">
      <c r="A36" s="69" t="s">
        <v>161</v>
      </c>
      <c r="B36" s="69"/>
      <c r="C36" s="70">
        <v>419.67</v>
      </c>
      <c r="D36" s="69" t="s">
        <v>53</v>
      </c>
      <c r="E36" s="70">
        <v>1</v>
      </c>
    </row>
    <row r="37" spans="1:5" s="48" customFormat="1" ht="57.75" outlineLevel="2" thickBot="1" x14ac:dyDescent="0.3">
      <c r="A37" s="20" t="s">
        <v>19</v>
      </c>
      <c r="B37" s="45" t="e">
        <f>SUM(#REF!)</f>
        <v>#REF!</v>
      </c>
      <c r="C37" s="46">
        <f>SUM(C38:C64)</f>
        <v>202472.60333333333</v>
      </c>
      <c r="D37" s="47"/>
      <c r="E37" s="47"/>
    </row>
    <row r="38" spans="1:5" s="60" customFormat="1" ht="15.75" thickBot="1" x14ac:dyDescent="0.3">
      <c r="A38" s="69" t="s">
        <v>33</v>
      </c>
      <c r="B38" s="69"/>
      <c r="C38" s="70">
        <v>17581.650000000001</v>
      </c>
      <c r="D38" s="69" t="s">
        <v>34</v>
      </c>
      <c r="E38" s="70">
        <v>31</v>
      </c>
    </row>
    <row r="39" spans="1:5" s="60" customFormat="1" ht="15.75" thickBot="1" x14ac:dyDescent="0.3">
      <c r="A39" s="69" t="s">
        <v>133</v>
      </c>
      <c r="B39" s="69"/>
      <c r="C39" s="70">
        <v>491.52</v>
      </c>
      <c r="D39" s="69" t="s">
        <v>134</v>
      </c>
      <c r="E39" s="70">
        <v>1</v>
      </c>
    </row>
    <row r="40" spans="1:5" s="60" customFormat="1" ht="15.75" thickBot="1" x14ac:dyDescent="0.3">
      <c r="A40" s="69" t="s">
        <v>29</v>
      </c>
      <c r="B40" s="69"/>
      <c r="C40" s="70">
        <v>8902.9599999999991</v>
      </c>
      <c r="D40" s="69" t="s">
        <v>30</v>
      </c>
      <c r="E40" s="70">
        <v>11</v>
      </c>
    </row>
    <row r="41" spans="1:5" s="60" customFormat="1" ht="15.75" thickBot="1" x14ac:dyDescent="0.3">
      <c r="A41" s="69" t="s">
        <v>135</v>
      </c>
      <c r="B41" s="69"/>
      <c r="C41" s="70">
        <v>2182.31</v>
      </c>
      <c r="D41" s="69" t="s">
        <v>136</v>
      </c>
      <c r="E41" s="70">
        <v>1</v>
      </c>
    </row>
    <row r="42" spans="1:5" s="60" customFormat="1" ht="15.75" thickBot="1" x14ac:dyDescent="0.3">
      <c r="A42" s="69" t="s">
        <v>137</v>
      </c>
      <c r="B42" s="69"/>
      <c r="C42" s="70">
        <v>1907.15</v>
      </c>
      <c r="D42" s="69" t="s">
        <v>43</v>
      </c>
      <c r="E42" s="70">
        <v>5</v>
      </c>
    </row>
    <row r="43" spans="1:5" s="60" customFormat="1" ht="15.75" thickBot="1" x14ac:dyDescent="0.3">
      <c r="A43" s="69" t="s">
        <v>59</v>
      </c>
      <c r="B43" s="69"/>
      <c r="C43" s="70">
        <v>199.29</v>
      </c>
      <c r="D43" s="69" t="s">
        <v>53</v>
      </c>
      <c r="E43" s="70">
        <v>1</v>
      </c>
    </row>
    <row r="44" spans="1:5" s="60" customFormat="1" ht="15.75" thickBot="1" x14ac:dyDescent="0.3">
      <c r="A44" s="69" t="s">
        <v>138</v>
      </c>
      <c r="B44" s="69"/>
      <c r="C44" s="70">
        <v>1117.43</v>
      </c>
      <c r="D44" s="69" t="s">
        <v>53</v>
      </c>
      <c r="E44" s="70">
        <v>1</v>
      </c>
    </row>
    <row r="45" spans="1:5" s="60" customFormat="1" ht="15.75" thickBot="1" x14ac:dyDescent="0.3">
      <c r="A45" s="69" t="s">
        <v>60</v>
      </c>
      <c r="B45" s="69"/>
      <c r="C45" s="70">
        <v>278.72000000000003</v>
      </c>
      <c r="D45" s="69" t="s">
        <v>5</v>
      </c>
      <c r="E45" s="70">
        <v>2</v>
      </c>
    </row>
    <row r="46" spans="1:5" s="60" customFormat="1" ht="15.75" thickBot="1" x14ac:dyDescent="0.3">
      <c r="A46" s="69" t="s">
        <v>60</v>
      </c>
      <c r="B46" s="69"/>
      <c r="C46" s="70">
        <v>139.36000000000001</v>
      </c>
      <c r="D46" s="69" t="s">
        <v>5</v>
      </c>
      <c r="E46" s="70">
        <v>1</v>
      </c>
    </row>
    <row r="47" spans="1:5" s="60" customFormat="1" ht="15.75" thickBot="1" x14ac:dyDescent="0.3">
      <c r="A47" s="69" t="s">
        <v>139</v>
      </c>
      <c r="B47" s="69"/>
      <c r="C47" s="70">
        <v>12.07</v>
      </c>
      <c r="D47" s="69" t="s">
        <v>5</v>
      </c>
      <c r="E47" s="70">
        <v>0.1</v>
      </c>
    </row>
    <row r="48" spans="1:5" s="60" customFormat="1" ht="15.75" thickBot="1" x14ac:dyDescent="0.3">
      <c r="A48" s="69" t="s">
        <v>140</v>
      </c>
      <c r="B48" s="69"/>
      <c r="C48" s="70">
        <v>63379.16</v>
      </c>
      <c r="D48" s="69" t="s">
        <v>141</v>
      </c>
      <c r="E48" s="70">
        <v>1</v>
      </c>
    </row>
    <row r="49" spans="1:5" s="60" customFormat="1" ht="15.75" thickBot="1" x14ac:dyDescent="0.3">
      <c r="A49" s="69" t="s">
        <v>140</v>
      </c>
      <c r="B49" s="69"/>
      <c r="C49" s="70">
        <f>83500/1.2</f>
        <v>69583.333333333343</v>
      </c>
      <c r="D49" s="69" t="s">
        <v>141</v>
      </c>
      <c r="E49" s="70">
        <v>2</v>
      </c>
    </row>
    <row r="50" spans="1:5" s="60" customFormat="1" ht="15.75" thickBot="1" x14ac:dyDescent="0.3">
      <c r="A50" s="69" t="s">
        <v>142</v>
      </c>
      <c r="B50" s="69"/>
      <c r="C50" s="70">
        <v>1215.33</v>
      </c>
      <c r="D50" s="69" t="s">
        <v>5</v>
      </c>
      <c r="E50" s="70">
        <v>1.5</v>
      </c>
    </row>
    <row r="51" spans="1:5" s="60" customFormat="1" ht="15.75" thickBot="1" x14ac:dyDescent="0.3">
      <c r="A51" s="69" t="s">
        <v>143</v>
      </c>
      <c r="B51" s="69"/>
      <c r="C51" s="70">
        <v>694.5</v>
      </c>
      <c r="D51" s="69" t="s">
        <v>30</v>
      </c>
      <c r="E51" s="70">
        <v>1</v>
      </c>
    </row>
    <row r="52" spans="1:5" s="60" customFormat="1" ht="15.75" thickBot="1" x14ac:dyDescent="0.3">
      <c r="A52" s="69" t="s">
        <v>65</v>
      </c>
      <c r="B52" s="69"/>
      <c r="C52" s="70">
        <v>609.99</v>
      </c>
      <c r="D52" s="69" t="s">
        <v>53</v>
      </c>
      <c r="E52" s="70">
        <v>1</v>
      </c>
    </row>
    <row r="53" spans="1:5" s="60" customFormat="1" ht="15.75" thickBot="1" x14ac:dyDescent="0.3">
      <c r="A53" s="69" t="s">
        <v>144</v>
      </c>
      <c r="B53" s="69"/>
      <c r="C53" s="70">
        <v>1083.27</v>
      </c>
      <c r="D53" s="69" t="s">
        <v>53</v>
      </c>
      <c r="E53" s="70">
        <v>1</v>
      </c>
    </row>
    <row r="54" spans="1:5" s="60" customFormat="1" ht="15.75" thickBot="1" x14ac:dyDescent="0.3">
      <c r="A54" s="69" t="s">
        <v>145</v>
      </c>
      <c r="B54" s="69"/>
      <c r="C54" s="70">
        <v>4512</v>
      </c>
      <c r="D54" s="69" t="s">
        <v>5</v>
      </c>
      <c r="E54" s="70">
        <v>3</v>
      </c>
    </row>
    <row r="55" spans="1:5" s="60" customFormat="1" ht="15.75" thickBot="1" x14ac:dyDescent="0.3">
      <c r="A55" s="69" t="s">
        <v>146</v>
      </c>
      <c r="B55" s="69"/>
      <c r="C55" s="70">
        <v>2209.5</v>
      </c>
      <c r="D55" s="69" t="s">
        <v>5</v>
      </c>
      <c r="E55" s="70">
        <v>1.5</v>
      </c>
    </row>
    <row r="56" spans="1:5" s="60" customFormat="1" ht="15.75" thickBot="1" x14ac:dyDescent="0.3">
      <c r="A56" s="69" t="s">
        <v>147</v>
      </c>
      <c r="B56" s="69"/>
      <c r="C56" s="70">
        <v>867.84</v>
      </c>
      <c r="D56" s="69" t="s">
        <v>5</v>
      </c>
      <c r="E56" s="70">
        <v>0.5</v>
      </c>
    </row>
    <row r="57" spans="1:5" s="60" customFormat="1" ht="15.75" thickBot="1" x14ac:dyDescent="0.3">
      <c r="A57" s="69" t="s">
        <v>148</v>
      </c>
      <c r="B57" s="69"/>
      <c r="C57" s="70">
        <v>2320</v>
      </c>
      <c r="D57" s="69" t="s">
        <v>5</v>
      </c>
      <c r="E57" s="70">
        <v>4</v>
      </c>
    </row>
    <row r="58" spans="1:5" s="60" customFormat="1" ht="15.75" thickBot="1" x14ac:dyDescent="0.3">
      <c r="A58" s="69" t="s">
        <v>149</v>
      </c>
      <c r="B58" s="69"/>
      <c r="C58" s="70">
        <v>4384</v>
      </c>
      <c r="D58" s="69" t="s">
        <v>5</v>
      </c>
      <c r="E58" s="70">
        <v>4</v>
      </c>
    </row>
    <row r="59" spans="1:5" s="60" customFormat="1" ht="15.75" thickBot="1" x14ac:dyDescent="0.3">
      <c r="A59" s="69" t="s">
        <v>31</v>
      </c>
      <c r="B59" s="69"/>
      <c r="C59" s="70">
        <v>342.68</v>
      </c>
      <c r="D59" s="69" t="s">
        <v>53</v>
      </c>
      <c r="E59" s="70">
        <v>2</v>
      </c>
    </row>
    <row r="60" spans="1:5" s="60" customFormat="1" ht="15.75" thickBot="1" x14ac:dyDescent="0.3">
      <c r="A60" s="69" t="s">
        <v>150</v>
      </c>
      <c r="B60" s="69"/>
      <c r="C60" s="70">
        <v>5531.89</v>
      </c>
      <c r="D60" s="69" t="s">
        <v>53</v>
      </c>
      <c r="E60" s="70">
        <v>1</v>
      </c>
    </row>
    <row r="61" spans="1:5" s="60" customFormat="1" ht="15.75" thickBot="1" x14ac:dyDescent="0.3">
      <c r="A61" s="69" t="s">
        <v>40</v>
      </c>
      <c r="B61" s="69"/>
      <c r="C61" s="70">
        <v>1492.34</v>
      </c>
      <c r="D61" s="69" t="s">
        <v>53</v>
      </c>
      <c r="E61" s="70">
        <v>1</v>
      </c>
    </row>
    <row r="62" spans="1:5" s="60" customFormat="1" ht="15.75" thickBot="1" x14ac:dyDescent="0.3">
      <c r="A62" s="69" t="s">
        <v>151</v>
      </c>
      <c r="B62" s="69"/>
      <c r="C62" s="70">
        <v>2182.31</v>
      </c>
      <c r="D62" s="69" t="s">
        <v>136</v>
      </c>
      <c r="E62" s="70">
        <v>1</v>
      </c>
    </row>
    <row r="63" spans="1:5" s="60" customFormat="1" ht="15.75" thickBot="1" x14ac:dyDescent="0.3">
      <c r="A63" s="69" t="s">
        <v>152</v>
      </c>
      <c r="B63" s="69"/>
      <c r="C63" s="70">
        <v>1175</v>
      </c>
      <c r="D63" s="69" t="s">
        <v>5</v>
      </c>
      <c r="E63" s="70">
        <v>1</v>
      </c>
    </row>
    <row r="64" spans="1:5" s="60" customFormat="1" ht="15.75" thickBot="1" x14ac:dyDescent="0.3">
      <c r="A64" s="69" t="s">
        <v>153</v>
      </c>
      <c r="B64" s="69"/>
      <c r="C64" s="70">
        <v>8077</v>
      </c>
      <c r="D64" s="69" t="s">
        <v>30</v>
      </c>
      <c r="E64" s="70">
        <v>1</v>
      </c>
    </row>
    <row r="65" spans="1:5" s="48" customFormat="1" ht="28.5" outlineLevel="2" x14ac:dyDescent="0.25">
      <c r="A65" s="20" t="s">
        <v>24</v>
      </c>
      <c r="B65" s="45" t="e">
        <f>#REF!+#REF!</f>
        <v>#REF!</v>
      </c>
      <c r="C65" s="46">
        <v>0</v>
      </c>
      <c r="D65" s="47"/>
      <c r="E65" s="47"/>
    </row>
    <row r="66" spans="1:5" s="48" customFormat="1" ht="28.5" outlineLevel="2" x14ac:dyDescent="0.25">
      <c r="A66" s="20" t="s">
        <v>25</v>
      </c>
      <c r="B66" s="45" t="e">
        <f>SUM(#REF!)</f>
        <v>#REF!</v>
      </c>
      <c r="C66" s="46">
        <v>0</v>
      </c>
      <c r="D66" s="47"/>
      <c r="E66" s="47"/>
    </row>
    <row r="67" spans="1:5" s="48" customFormat="1" ht="28.5" outlineLevel="2" x14ac:dyDescent="0.25">
      <c r="A67" s="20" t="s">
        <v>26</v>
      </c>
      <c r="B67" s="45" t="e">
        <f>#REF!</f>
        <v>#REF!</v>
      </c>
      <c r="C67" s="46">
        <v>0</v>
      </c>
      <c r="D67" s="47"/>
      <c r="E67" s="47"/>
    </row>
    <row r="68" spans="1:5" s="48" customFormat="1" ht="29.25" outlineLevel="2" thickBot="1" x14ac:dyDescent="0.3">
      <c r="A68" s="20" t="s">
        <v>27</v>
      </c>
      <c r="B68" s="45" t="e">
        <f>#REF!+#REF!</f>
        <v>#REF!</v>
      </c>
      <c r="C68" s="46">
        <f>C69</f>
        <v>826.56</v>
      </c>
      <c r="D68" s="47"/>
      <c r="E68" s="47"/>
    </row>
    <row r="69" spans="1:5" s="60" customFormat="1" ht="15.75" thickBot="1" x14ac:dyDescent="0.3">
      <c r="A69" s="69" t="s">
        <v>128</v>
      </c>
      <c r="B69" s="69"/>
      <c r="C69" s="70">
        <v>826.56</v>
      </c>
      <c r="D69" s="69" t="s">
        <v>5</v>
      </c>
      <c r="E69" s="70">
        <v>3</v>
      </c>
    </row>
    <row r="70" spans="1:5" s="48" customFormat="1" ht="29.25" outlineLevel="2" thickBot="1" x14ac:dyDescent="0.3">
      <c r="A70" s="20" t="s">
        <v>28</v>
      </c>
      <c r="B70" s="45">
        <f>B71</f>
        <v>0</v>
      </c>
      <c r="C70" s="46">
        <f>C71+C72</f>
        <v>9515.52</v>
      </c>
      <c r="D70" s="47"/>
      <c r="E70" s="47"/>
    </row>
    <row r="71" spans="1:5" s="60" customFormat="1" ht="15.75" thickBot="1" x14ac:dyDescent="0.3">
      <c r="A71" s="69" t="s">
        <v>122</v>
      </c>
      <c r="B71" s="69"/>
      <c r="C71" s="70">
        <v>4559.5200000000004</v>
      </c>
      <c r="D71" s="69" t="s">
        <v>4</v>
      </c>
      <c r="E71" s="70">
        <v>19824</v>
      </c>
    </row>
    <row r="72" spans="1:5" s="60" customFormat="1" ht="15.75" thickBot="1" x14ac:dyDescent="0.3">
      <c r="A72" s="69" t="s">
        <v>123</v>
      </c>
      <c r="B72" s="69"/>
      <c r="C72" s="70">
        <v>4956</v>
      </c>
      <c r="D72" s="69" t="s">
        <v>4</v>
      </c>
      <c r="E72" s="70">
        <v>19824</v>
      </c>
    </row>
    <row r="73" spans="1:5" s="48" customFormat="1" ht="29.25" outlineLevel="2" thickBot="1" x14ac:dyDescent="0.3">
      <c r="A73" s="20" t="s">
        <v>20</v>
      </c>
      <c r="B73" s="45" t="e">
        <f>B75+#REF!</f>
        <v>#REF!</v>
      </c>
      <c r="C73" s="46">
        <f>C74+C75</f>
        <v>36872.639999999999</v>
      </c>
      <c r="D73" s="47"/>
      <c r="E73" s="47"/>
    </row>
    <row r="74" spans="1:5" s="60" customFormat="1" ht="15.75" thickBot="1" x14ac:dyDescent="0.3">
      <c r="A74" s="69" t="s">
        <v>124</v>
      </c>
      <c r="B74" s="69"/>
      <c r="C74" s="70">
        <v>17841.599999999999</v>
      </c>
      <c r="D74" s="69" t="s">
        <v>5</v>
      </c>
      <c r="E74" s="70">
        <v>19824</v>
      </c>
    </row>
    <row r="75" spans="1:5" s="60" customFormat="1" ht="15.75" thickBot="1" x14ac:dyDescent="0.3">
      <c r="A75" s="69" t="s">
        <v>125</v>
      </c>
      <c r="B75" s="69"/>
      <c r="C75" s="70">
        <v>19031.04</v>
      </c>
      <c r="D75" s="69" t="s">
        <v>4</v>
      </c>
      <c r="E75" s="70">
        <v>19824</v>
      </c>
    </row>
    <row r="76" spans="1:5" s="48" customFormat="1" ht="43.5" outlineLevel="2" thickBot="1" x14ac:dyDescent="0.3">
      <c r="A76" s="20" t="s">
        <v>21</v>
      </c>
      <c r="B76" s="45" t="e">
        <f>#REF!</f>
        <v>#REF!</v>
      </c>
      <c r="C76" s="46">
        <f>C77+C78</f>
        <v>5552.12</v>
      </c>
      <c r="D76" s="47"/>
      <c r="E76" s="47"/>
    </row>
    <row r="77" spans="1:5" s="60" customFormat="1" ht="15.75" thickBot="1" x14ac:dyDescent="0.3">
      <c r="A77" s="69" t="s">
        <v>126</v>
      </c>
      <c r="B77" s="69"/>
      <c r="C77" s="70">
        <v>4090.3</v>
      </c>
      <c r="D77" s="69" t="s">
        <v>4</v>
      </c>
      <c r="E77" s="70">
        <v>1405.6</v>
      </c>
    </row>
    <row r="78" spans="1:5" s="60" customFormat="1" ht="15.75" thickBot="1" x14ac:dyDescent="0.3">
      <c r="A78" s="69" t="s">
        <v>127</v>
      </c>
      <c r="B78" s="69"/>
      <c r="C78" s="70">
        <v>1461.82</v>
      </c>
      <c r="D78" s="69" t="s">
        <v>4</v>
      </c>
      <c r="E78" s="70">
        <v>702.8</v>
      </c>
    </row>
    <row r="79" spans="1:5" s="48" customFormat="1" ht="57.75" outlineLevel="2" thickBot="1" x14ac:dyDescent="0.3">
      <c r="A79" s="20" t="s">
        <v>22</v>
      </c>
      <c r="B79" s="45" t="e">
        <f>SUM(#REF!)</f>
        <v>#REF!</v>
      </c>
      <c r="C79" s="46">
        <f>SUM(C80:C83)</f>
        <v>85621.709999999992</v>
      </c>
      <c r="D79" s="47"/>
      <c r="E79" s="47"/>
    </row>
    <row r="80" spans="1:5" s="60" customFormat="1" ht="15.75" thickBot="1" x14ac:dyDescent="0.3">
      <c r="A80" s="69" t="s">
        <v>129</v>
      </c>
      <c r="B80" s="69"/>
      <c r="C80" s="70">
        <v>337.01</v>
      </c>
      <c r="D80" s="69" t="s">
        <v>4</v>
      </c>
      <c r="E80" s="70">
        <v>19824</v>
      </c>
    </row>
    <row r="81" spans="1:6" s="60" customFormat="1" ht="15.75" thickBot="1" x14ac:dyDescent="0.3">
      <c r="A81" s="69" t="s">
        <v>130</v>
      </c>
      <c r="B81" s="69"/>
      <c r="C81" s="70">
        <v>337.01</v>
      </c>
      <c r="D81" s="69" t="s">
        <v>4</v>
      </c>
      <c r="E81" s="70">
        <v>19824</v>
      </c>
    </row>
    <row r="82" spans="1:6" s="60" customFormat="1" ht="15.75" thickBot="1" x14ac:dyDescent="0.3">
      <c r="A82" s="69" t="s">
        <v>131</v>
      </c>
      <c r="B82" s="69"/>
      <c r="C82" s="70">
        <v>42568.81</v>
      </c>
      <c r="D82" s="69" t="s">
        <v>4</v>
      </c>
      <c r="E82" s="70">
        <v>17375.02</v>
      </c>
    </row>
    <row r="83" spans="1:6" s="60" customFormat="1" ht="15.75" thickBot="1" x14ac:dyDescent="0.3">
      <c r="A83" s="69" t="s">
        <v>132</v>
      </c>
      <c r="B83" s="69"/>
      <c r="C83" s="70">
        <v>42378.879999999997</v>
      </c>
      <c r="D83" s="69" t="s">
        <v>4</v>
      </c>
      <c r="E83" s="70">
        <v>15410.5</v>
      </c>
    </row>
    <row r="84" spans="1:6" s="55" customFormat="1" ht="14.25" x14ac:dyDescent="0.2">
      <c r="A84" s="58" t="s">
        <v>45</v>
      </c>
      <c r="B84" s="58"/>
      <c r="C84" s="59">
        <f>C85</f>
        <v>4860</v>
      </c>
      <c r="D84" s="58"/>
      <c r="E84" s="58"/>
    </row>
    <row r="85" spans="1:6" s="48" customFormat="1" ht="22.5" customHeight="1" outlineLevel="2" x14ac:dyDescent="0.25">
      <c r="A85" s="56" t="s">
        <v>46</v>
      </c>
      <c r="B85" s="57">
        <f>C85/1.18</f>
        <v>4118.6440677966102</v>
      </c>
      <c r="C85" s="49">
        <f>E85*5*12</f>
        <v>4860</v>
      </c>
      <c r="D85" s="40" t="s">
        <v>6</v>
      </c>
      <c r="E85" s="49">
        <v>81</v>
      </c>
    </row>
    <row r="86" spans="1:6" s="48" customFormat="1" outlineLevel="2" x14ac:dyDescent="0.25">
      <c r="A86" s="50" t="s">
        <v>107</v>
      </c>
      <c r="B86" s="51" t="e">
        <f>B12+B15+B18+#REF!+B37+B65+B66+B67+B68+B70+B73+B76+B79+#REF!</f>
        <v>#REF!</v>
      </c>
      <c r="C86" s="46">
        <f>C12++C15+C18+C20+C27+C37+C65+C66+C68+C70+C73+C76+C79</f>
        <v>609520.90333333332</v>
      </c>
      <c r="D86" s="47" t="s">
        <v>101</v>
      </c>
      <c r="E86" s="47"/>
      <c r="F86" s="48" t="b">
        <f>C86=[1]Лист1!$B$63</f>
        <v>0</v>
      </c>
    </row>
    <row r="87" spans="1:6" s="48" customFormat="1" outlineLevel="2" x14ac:dyDescent="0.25">
      <c r="A87" s="50" t="s">
        <v>108</v>
      </c>
      <c r="B87" s="52"/>
      <c r="C87" s="46">
        <f>C86*1.2+C84</f>
        <v>736285.08399999992</v>
      </c>
      <c r="D87" s="47" t="s">
        <v>101</v>
      </c>
      <c r="E87" s="47"/>
    </row>
    <row r="88" spans="1:6" s="48" customFormat="1" outlineLevel="2" x14ac:dyDescent="0.25">
      <c r="A88" s="50" t="s">
        <v>109</v>
      </c>
      <c r="B88" s="52"/>
      <c r="C88" s="46">
        <f>C5+C8-C87</f>
        <v>180335.88600000017</v>
      </c>
      <c r="D88" s="47" t="s">
        <v>101</v>
      </c>
      <c r="E88" s="47"/>
    </row>
    <row r="89" spans="1:6" s="48" customFormat="1" ht="28.5" outlineLevel="2" x14ac:dyDescent="0.25">
      <c r="A89" s="20" t="s">
        <v>110</v>
      </c>
      <c r="B89" s="45"/>
      <c r="C89" s="46">
        <f>C88+C7</f>
        <v>193178.38600000017</v>
      </c>
      <c r="D89" s="47" t="s">
        <v>101</v>
      </c>
      <c r="E89" s="47"/>
    </row>
    <row r="90" spans="1:6" s="3" customFormat="1" outlineLevel="2" x14ac:dyDescent="0.25">
      <c r="A90" s="65" t="s">
        <v>100</v>
      </c>
      <c r="B90" s="66">
        <v>325000</v>
      </c>
      <c r="C90" s="67">
        <v>0</v>
      </c>
      <c r="D90" s="47" t="s">
        <v>101</v>
      </c>
      <c r="E90" s="67"/>
    </row>
    <row r="91" spans="1:6" s="3" customFormat="1" outlineLevel="2" x14ac:dyDescent="0.25">
      <c r="A91" s="8"/>
      <c r="B91" s="9"/>
      <c r="C91" s="14"/>
      <c r="D91" s="14"/>
      <c r="E91" s="14"/>
    </row>
    <row r="92" spans="1:6" x14ac:dyDescent="0.25">
      <c r="A92" s="6"/>
      <c r="B92" s="7"/>
      <c r="C92" s="15"/>
      <c r="D92" s="16"/>
      <c r="E92" s="16"/>
    </row>
    <row r="93" spans="1:6" x14ac:dyDescent="0.25">
      <c r="A93" s="10"/>
      <c r="B93" s="11"/>
      <c r="C93" s="17"/>
      <c r="D93" s="17"/>
      <c r="E93" s="17"/>
    </row>
    <row r="94" spans="1:6" s="3" customFormat="1" outlineLevel="2" x14ac:dyDescent="0.25">
      <c r="A94" s="8"/>
      <c r="B94" s="9"/>
      <c r="C94" s="14"/>
      <c r="D94" s="14"/>
      <c r="E94" s="14"/>
    </row>
    <row r="95" spans="1:6" x14ac:dyDescent="0.25">
      <c r="A95" s="6"/>
      <c r="B95" s="12"/>
      <c r="C95" s="15"/>
      <c r="D95" s="16"/>
      <c r="E95" s="16"/>
      <c r="F95" s="2"/>
    </row>
    <row r="96" spans="1:6" ht="16.5" customHeight="1" x14ac:dyDescent="0.25">
      <c r="A96" s="6"/>
      <c r="B96" s="13"/>
      <c r="C96" s="15"/>
      <c r="D96" s="16"/>
      <c r="E96" s="16"/>
    </row>
    <row r="97" spans="1:5" x14ac:dyDescent="0.25">
      <c r="A97" s="6"/>
      <c r="B97" s="13"/>
      <c r="C97" s="15"/>
      <c r="D97" s="16"/>
      <c r="E97" s="16"/>
    </row>
    <row r="98" spans="1:5" x14ac:dyDescent="0.25">
      <c r="A98" s="6"/>
      <c r="B98" s="13"/>
      <c r="C98" s="15"/>
      <c r="D98" s="15"/>
      <c r="E98" s="16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89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9"/>
  <sheetViews>
    <sheetView topLeftCell="A97" workbookViewId="0">
      <selection activeCell="C119" sqref="C119"/>
    </sheetView>
  </sheetViews>
  <sheetFormatPr defaultRowHeight="15" x14ac:dyDescent="0.25"/>
  <cols>
    <col min="1" max="1" width="52.28515625" customWidth="1"/>
    <col min="2" max="2" width="36.85546875" style="60" hidden="1" customWidth="1"/>
  </cols>
  <sheetData>
    <row r="2" spans="1:5" x14ac:dyDescent="0.25">
      <c r="A2" s="60"/>
      <c r="C2" s="60"/>
      <c r="D2" s="60"/>
      <c r="E2" s="60"/>
    </row>
    <row r="3" spans="1:5" x14ac:dyDescent="0.25">
      <c r="A3" s="60"/>
      <c r="C3" s="60"/>
      <c r="D3" s="60"/>
      <c r="E3" s="60"/>
    </row>
    <row r="4" spans="1:5" ht="15.75" thickBot="1" x14ac:dyDescent="0.3">
      <c r="A4" s="60"/>
      <c r="C4" s="60"/>
      <c r="D4" s="60"/>
      <c r="E4" s="60"/>
    </row>
    <row r="5" spans="1:5" ht="15.75" thickBot="1" x14ac:dyDescent="0.3">
      <c r="A5" s="61" t="s">
        <v>36</v>
      </c>
      <c r="B5" s="61"/>
      <c r="C5" s="61" t="s">
        <v>37</v>
      </c>
      <c r="D5" s="61" t="s">
        <v>38</v>
      </c>
      <c r="E5" s="61" t="s">
        <v>39</v>
      </c>
    </row>
    <row r="6" spans="1:5" s="64" customFormat="1" ht="15.75" thickBot="1" x14ac:dyDescent="0.3">
      <c r="A6" s="63" t="s">
        <v>47</v>
      </c>
      <c r="B6" s="63"/>
      <c r="C6" s="63">
        <v>1306.57</v>
      </c>
      <c r="D6" s="63" t="s">
        <v>30</v>
      </c>
      <c r="E6" s="63">
        <v>1</v>
      </c>
    </row>
    <row r="7" spans="1:5" ht="15.75" thickBot="1" x14ac:dyDescent="0.3">
      <c r="A7" s="62"/>
      <c r="B7" s="62"/>
      <c r="C7" s="62">
        <v>1306.57</v>
      </c>
      <c r="D7" s="62"/>
      <c r="E7" s="62">
        <v>1</v>
      </c>
    </row>
    <row r="8" spans="1:5" s="64" customFormat="1" ht="15.75" thickBot="1" x14ac:dyDescent="0.3">
      <c r="A8" s="63" t="s">
        <v>48</v>
      </c>
      <c r="B8" s="63"/>
      <c r="C8" s="63">
        <v>49156.160000000003</v>
      </c>
      <c r="D8" s="63" t="s">
        <v>12</v>
      </c>
      <c r="E8" s="63">
        <v>928</v>
      </c>
    </row>
    <row r="9" spans="1:5" ht="15.75" thickBot="1" x14ac:dyDescent="0.3">
      <c r="A9" s="62"/>
      <c r="B9" s="62"/>
      <c r="C9" s="62">
        <v>49156.160000000003</v>
      </c>
      <c r="D9" s="62"/>
      <c r="E9" s="62">
        <v>928</v>
      </c>
    </row>
    <row r="10" spans="1:5" s="64" customFormat="1" ht="15.75" thickBot="1" x14ac:dyDescent="0.3">
      <c r="A10" s="63" t="s">
        <v>49</v>
      </c>
      <c r="B10" s="63"/>
      <c r="C10" s="63">
        <v>46136.87</v>
      </c>
      <c r="D10" s="63" t="s">
        <v>12</v>
      </c>
      <c r="E10" s="63">
        <v>871</v>
      </c>
    </row>
    <row r="11" spans="1:5" ht="15.75" thickBot="1" x14ac:dyDescent="0.3">
      <c r="A11" s="62"/>
      <c r="B11" s="62"/>
      <c r="C11" s="62">
        <v>46136.87</v>
      </c>
      <c r="D11" s="62"/>
      <c r="E11" s="62">
        <v>871</v>
      </c>
    </row>
    <row r="12" spans="1:5" s="64" customFormat="1" ht="15.75" thickBot="1" x14ac:dyDescent="0.3">
      <c r="A12" s="63" t="s">
        <v>33</v>
      </c>
      <c r="B12" s="63"/>
      <c r="C12" s="63">
        <v>3391.71</v>
      </c>
      <c r="D12" s="63" t="s">
        <v>34</v>
      </c>
      <c r="E12" s="63">
        <v>7</v>
      </c>
    </row>
    <row r="13" spans="1:5" ht="15.75" thickBot="1" x14ac:dyDescent="0.3">
      <c r="A13" s="62"/>
      <c r="B13" s="62"/>
      <c r="C13" s="62">
        <v>3391.71</v>
      </c>
      <c r="D13" s="62"/>
      <c r="E13" s="62">
        <v>7</v>
      </c>
    </row>
    <row r="14" spans="1:5" s="64" customFormat="1" ht="15.75" thickBot="1" x14ac:dyDescent="0.3">
      <c r="A14" s="63" t="s">
        <v>50</v>
      </c>
      <c r="B14" s="63"/>
      <c r="C14" s="63">
        <v>1783</v>
      </c>
      <c r="D14" s="63" t="s">
        <v>4</v>
      </c>
      <c r="E14" s="63">
        <v>19811.099999999999</v>
      </c>
    </row>
    <row r="15" spans="1:5" ht="15.75" thickBot="1" x14ac:dyDescent="0.3">
      <c r="A15" s="62"/>
      <c r="B15" s="62"/>
      <c r="C15" s="62">
        <v>1783</v>
      </c>
      <c r="D15" s="62"/>
      <c r="E15" s="62">
        <v>19811.099999999999</v>
      </c>
    </row>
    <row r="16" spans="1:5" s="64" customFormat="1" ht="15.75" thickBot="1" x14ac:dyDescent="0.3">
      <c r="A16" s="63" t="s">
        <v>51</v>
      </c>
      <c r="B16" s="63"/>
      <c r="C16" s="63">
        <v>1782.3</v>
      </c>
      <c r="D16" s="63" t="s">
        <v>4</v>
      </c>
      <c r="E16" s="63">
        <v>19803.3</v>
      </c>
    </row>
    <row r="17" spans="1:5" ht="15.75" thickBot="1" x14ac:dyDescent="0.3">
      <c r="A17" s="62"/>
      <c r="B17" s="62"/>
      <c r="C17" s="62">
        <v>1782.3</v>
      </c>
      <c r="D17" s="62"/>
      <c r="E17" s="62">
        <v>19803.3</v>
      </c>
    </row>
    <row r="18" spans="1:5" s="64" customFormat="1" ht="15.75" thickBot="1" x14ac:dyDescent="0.3">
      <c r="A18" s="63" t="s">
        <v>17</v>
      </c>
      <c r="B18" s="63"/>
      <c r="C18" s="63">
        <v>1194.22</v>
      </c>
      <c r="D18" s="63" t="s">
        <v>4</v>
      </c>
      <c r="E18" s="63">
        <v>841</v>
      </c>
    </row>
    <row r="19" spans="1:5" s="64" customFormat="1" ht="15.75" thickBot="1" x14ac:dyDescent="0.3">
      <c r="A19" s="63" t="s">
        <v>17</v>
      </c>
      <c r="B19" s="63"/>
      <c r="C19" s="63">
        <v>4918.88</v>
      </c>
      <c r="D19" s="63" t="s">
        <v>4</v>
      </c>
      <c r="E19" s="63">
        <v>3464</v>
      </c>
    </row>
    <row r="20" spans="1:5" ht="15.75" thickBot="1" x14ac:dyDescent="0.3">
      <c r="A20" s="62"/>
      <c r="B20" s="62"/>
      <c r="C20" s="62">
        <v>6113.1</v>
      </c>
      <c r="D20" s="62"/>
      <c r="E20" s="62">
        <v>4305</v>
      </c>
    </row>
    <row r="21" spans="1:5" s="64" customFormat="1" ht="15.75" thickBot="1" x14ac:dyDescent="0.3">
      <c r="A21" s="63" t="s">
        <v>29</v>
      </c>
      <c r="B21" s="63"/>
      <c r="C21" s="63">
        <v>4856.16</v>
      </c>
      <c r="D21" s="63" t="s">
        <v>30</v>
      </c>
      <c r="E21" s="63">
        <v>6</v>
      </c>
    </row>
    <row r="22" spans="1:5" ht="15.75" thickBot="1" x14ac:dyDescent="0.3">
      <c r="A22" s="62"/>
      <c r="B22" s="62"/>
      <c r="C22" s="62">
        <v>4856.16</v>
      </c>
      <c r="D22" s="62"/>
      <c r="E22" s="62">
        <v>6</v>
      </c>
    </row>
    <row r="23" spans="1:5" s="64" customFormat="1" ht="15.75" thickBot="1" x14ac:dyDescent="0.3">
      <c r="A23" s="63" t="s">
        <v>52</v>
      </c>
      <c r="B23" s="63"/>
      <c r="C23" s="63">
        <v>79.400000000000006</v>
      </c>
      <c r="D23" s="63" t="s">
        <v>53</v>
      </c>
      <c r="E23" s="63">
        <v>1</v>
      </c>
    </row>
    <row r="24" spans="1:5" ht="15.75" thickBot="1" x14ac:dyDescent="0.3">
      <c r="A24" s="62"/>
      <c r="B24" s="62"/>
      <c r="C24" s="62">
        <v>79.400000000000006</v>
      </c>
      <c r="D24" s="62"/>
      <c r="E24" s="62">
        <v>1</v>
      </c>
    </row>
    <row r="25" spans="1:5" s="64" customFormat="1" ht="15.75" thickBot="1" x14ac:dyDescent="0.3">
      <c r="A25" s="63" t="s">
        <v>54</v>
      </c>
      <c r="B25" s="63"/>
      <c r="C25" s="63">
        <v>373.82</v>
      </c>
      <c r="D25" s="63" t="s">
        <v>53</v>
      </c>
      <c r="E25" s="63">
        <v>2</v>
      </c>
    </row>
    <row r="26" spans="1:5" ht="15.75" thickBot="1" x14ac:dyDescent="0.3">
      <c r="A26" s="62"/>
      <c r="B26" s="62"/>
      <c r="C26" s="62">
        <v>373.82</v>
      </c>
      <c r="D26" s="62"/>
      <c r="E26" s="62">
        <v>2</v>
      </c>
    </row>
    <row r="27" spans="1:5" s="64" customFormat="1" ht="15.75" thickBot="1" x14ac:dyDescent="0.3">
      <c r="A27" s="63" t="s">
        <v>55</v>
      </c>
      <c r="B27" s="63"/>
      <c r="C27" s="63">
        <v>222.82</v>
      </c>
      <c r="D27" s="63" t="s">
        <v>53</v>
      </c>
      <c r="E27" s="63">
        <v>1</v>
      </c>
    </row>
    <row r="28" spans="1:5" ht="15.75" thickBot="1" x14ac:dyDescent="0.3">
      <c r="A28" s="62"/>
      <c r="B28" s="62"/>
      <c r="C28" s="62">
        <v>222.82</v>
      </c>
      <c r="D28" s="62"/>
      <c r="E28" s="62">
        <v>1</v>
      </c>
    </row>
    <row r="29" spans="1:5" s="64" customFormat="1" ht="15.75" thickBot="1" x14ac:dyDescent="0.3">
      <c r="A29" s="63" t="s">
        <v>56</v>
      </c>
      <c r="B29" s="63"/>
      <c r="C29" s="63">
        <v>333.38</v>
      </c>
      <c r="D29" s="63" t="s">
        <v>53</v>
      </c>
      <c r="E29" s="63">
        <v>1</v>
      </c>
    </row>
    <row r="30" spans="1:5" ht="15.75" thickBot="1" x14ac:dyDescent="0.3">
      <c r="A30" s="62"/>
      <c r="B30" s="62"/>
      <c r="C30" s="62">
        <v>333.38</v>
      </c>
      <c r="D30" s="62"/>
      <c r="E30" s="62">
        <v>1</v>
      </c>
    </row>
    <row r="31" spans="1:5" ht="15.75" thickBot="1" x14ac:dyDescent="0.3">
      <c r="A31" s="62" t="s">
        <v>57</v>
      </c>
      <c r="B31" s="62"/>
      <c r="C31" s="62">
        <v>155.58000000000001</v>
      </c>
      <c r="D31" s="62" t="s">
        <v>4</v>
      </c>
      <c r="E31" s="62">
        <v>9151.8700000000008</v>
      </c>
    </row>
    <row r="32" spans="1:5" ht="15.75" thickBot="1" x14ac:dyDescent="0.3">
      <c r="A32" s="62"/>
      <c r="B32" s="62"/>
      <c r="C32" s="62">
        <v>155.58000000000001</v>
      </c>
      <c r="D32" s="62"/>
      <c r="E32" s="62">
        <v>9151.8700000000008</v>
      </c>
    </row>
    <row r="33" spans="1:5" s="64" customFormat="1" ht="15.75" thickBot="1" x14ac:dyDescent="0.3">
      <c r="A33" s="63" t="s">
        <v>58</v>
      </c>
      <c r="B33" s="63"/>
      <c r="C33" s="63">
        <v>234.35</v>
      </c>
      <c r="D33" s="63" t="s">
        <v>5</v>
      </c>
      <c r="E33" s="63">
        <v>5</v>
      </c>
    </row>
    <row r="34" spans="1:5" ht="15.75" thickBot="1" x14ac:dyDescent="0.3">
      <c r="A34" s="62"/>
      <c r="B34" s="62"/>
      <c r="C34" s="62">
        <v>234.35</v>
      </c>
      <c r="D34" s="62"/>
      <c r="E34" s="62">
        <v>5</v>
      </c>
    </row>
    <row r="35" spans="1:5" s="64" customFormat="1" ht="15.75" thickBot="1" x14ac:dyDescent="0.3">
      <c r="A35" s="63" t="s">
        <v>59</v>
      </c>
      <c r="B35" s="63"/>
      <c r="C35" s="63">
        <v>797.16</v>
      </c>
      <c r="D35" s="63" t="s">
        <v>53</v>
      </c>
      <c r="E35" s="63">
        <v>4</v>
      </c>
    </row>
    <row r="36" spans="1:5" ht="15.75" thickBot="1" x14ac:dyDescent="0.3">
      <c r="A36" s="62"/>
      <c r="B36" s="62"/>
      <c r="C36" s="62">
        <v>797.16</v>
      </c>
      <c r="D36" s="62"/>
      <c r="E36" s="62">
        <v>4</v>
      </c>
    </row>
    <row r="37" spans="1:5" s="64" customFormat="1" ht="15.75" thickBot="1" x14ac:dyDescent="0.3">
      <c r="A37" s="63" t="s">
        <v>60</v>
      </c>
      <c r="B37" s="63"/>
      <c r="C37" s="63">
        <v>3087.7</v>
      </c>
      <c r="D37" s="63" t="s">
        <v>5</v>
      </c>
      <c r="E37" s="63">
        <v>11</v>
      </c>
    </row>
    <row r="38" spans="1:5" s="64" customFormat="1" ht="15.75" thickBot="1" x14ac:dyDescent="0.3">
      <c r="A38" s="63" t="s">
        <v>60</v>
      </c>
      <c r="B38" s="63"/>
      <c r="C38" s="63">
        <v>836.16</v>
      </c>
      <c r="D38" s="63" t="s">
        <v>5</v>
      </c>
      <c r="E38" s="63">
        <v>6</v>
      </c>
    </row>
    <row r="39" spans="1:5" ht="15.75" thickBot="1" x14ac:dyDescent="0.3">
      <c r="A39" s="62"/>
      <c r="B39" s="62"/>
      <c r="C39" s="62">
        <v>3923.8599999999997</v>
      </c>
      <c r="D39" s="62"/>
      <c r="E39" s="62">
        <v>17</v>
      </c>
    </row>
    <row r="40" spans="1:5" s="64" customFormat="1" ht="15.75" thickBot="1" x14ac:dyDescent="0.3">
      <c r="A40" s="63" t="s">
        <v>61</v>
      </c>
      <c r="B40" s="63"/>
      <c r="C40" s="63">
        <v>546.42999999999995</v>
      </c>
      <c r="D40" s="63" t="s">
        <v>53</v>
      </c>
      <c r="E40" s="63">
        <v>1</v>
      </c>
    </row>
    <row r="41" spans="1:5" ht="15.75" thickBot="1" x14ac:dyDescent="0.3">
      <c r="A41" s="62"/>
      <c r="B41" s="62"/>
      <c r="C41" s="62">
        <v>546.42999999999995</v>
      </c>
      <c r="D41" s="62"/>
      <c r="E41" s="62">
        <v>1</v>
      </c>
    </row>
    <row r="42" spans="1:5" s="64" customFormat="1" ht="15.75" thickBot="1" x14ac:dyDescent="0.3">
      <c r="A42" s="63" t="s">
        <v>62</v>
      </c>
      <c r="B42" s="63"/>
      <c r="C42" s="63">
        <v>26806</v>
      </c>
      <c r="D42" s="63" t="s">
        <v>43</v>
      </c>
      <c r="E42" s="63">
        <v>1</v>
      </c>
    </row>
    <row r="43" spans="1:5" ht="15.75" thickBot="1" x14ac:dyDescent="0.3">
      <c r="A43" s="62"/>
      <c r="B43" s="62"/>
      <c r="C43" s="62">
        <v>26806</v>
      </c>
      <c r="D43" s="62"/>
      <c r="E43" s="62">
        <v>1</v>
      </c>
    </row>
    <row r="44" spans="1:5" s="64" customFormat="1" ht="15.75" thickBot="1" x14ac:dyDescent="0.3">
      <c r="A44" s="63" t="s">
        <v>63</v>
      </c>
      <c r="B44" s="63"/>
      <c r="C44" s="63">
        <v>5927.51</v>
      </c>
      <c r="D44" s="63" t="s">
        <v>53</v>
      </c>
      <c r="E44" s="63">
        <v>1</v>
      </c>
    </row>
    <row r="45" spans="1:5" ht="15.75" thickBot="1" x14ac:dyDescent="0.3">
      <c r="A45" s="62"/>
      <c r="B45" s="62"/>
      <c r="C45" s="62">
        <v>5927.51</v>
      </c>
      <c r="D45" s="62"/>
      <c r="E45" s="62">
        <v>1</v>
      </c>
    </row>
    <row r="46" spans="1:5" s="64" customFormat="1" ht="15.75" thickBot="1" x14ac:dyDescent="0.3">
      <c r="A46" s="63" t="s">
        <v>64</v>
      </c>
      <c r="B46" s="63"/>
      <c r="C46" s="63">
        <v>287.14999999999998</v>
      </c>
      <c r="D46" s="63" t="s">
        <v>4</v>
      </c>
      <c r="E46" s="63">
        <v>0.3</v>
      </c>
    </row>
    <row r="47" spans="1:5" ht="15.75" thickBot="1" x14ac:dyDescent="0.3">
      <c r="A47" s="62"/>
      <c r="B47" s="62"/>
      <c r="C47" s="62">
        <v>287.14999999999998</v>
      </c>
      <c r="D47" s="62"/>
      <c r="E47" s="62">
        <v>0.3</v>
      </c>
    </row>
    <row r="48" spans="1:5" s="64" customFormat="1" ht="15.75" thickBot="1" x14ac:dyDescent="0.3">
      <c r="A48" s="63" t="s">
        <v>65</v>
      </c>
      <c r="B48" s="63"/>
      <c r="C48" s="63">
        <v>1829.97</v>
      </c>
      <c r="D48" s="63" t="s">
        <v>53</v>
      </c>
      <c r="E48" s="63">
        <v>3</v>
      </c>
    </row>
    <row r="49" spans="1:5" ht="15.75" thickBot="1" x14ac:dyDescent="0.3">
      <c r="A49" s="62"/>
      <c r="B49" s="62"/>
      <c r="C49" s="62">
        <v>1829.97</v>
      </c>
      <c r="D49" s="62"/>
      <c r="E49" s="62">
        <v>3</v>
      </c>
    </row>
    <row r="50" spans="1:5" s="64" customFormat="1" ht="15.75" thickBot="1" x14ac:dyDescent="0.3">
      <c r="A50" s="63" t="s">
        <v>66</v>
      </c>
      <c r="B50" s="63"/>
      <c r="C50" s="63">
        <v>521.1</v>
      </c>
      <c r="D50" s="63" t="s">
        <v>4</v>
      </c>
      <c r="E50" s="63">
        <v>0.7</v>
      </c>
    </row>
    <row r="51" spans="1:5" ht="15.75" thickBot="1" x14ac:dyDescent="0.3">
      <c r="A51" s="62"/>
      <c r="B51" s="62"/>
      <c r="C51" s="62">
        <v>521.1</v>
      </c>
      <c r="D51" s="62"/>
      <c r="E51" s="62">
        <v>0.7</v>
      </c>
    </row>
    <row r="52" spans="1:5" s="64" customFormat="1" ht="15.75" thickBot="1" x14ac:dyDescent="0.3">
      <c r="A52" s="63" t="s">
        <v>67</v>
      </c>
      <c r="B52" s="63"/>
      <c r="C52" s="63">
        <v>5892</v>
      </c>
      <c r="D52" s="63" t="s">
        <v>5</v>
      </c>
      <c r="E52" s="63">
        <v>4</v>
      </c>
    </row>
    <row r="53" spans="1:5" ht="15.75" thickBot="1" x14ac:dyDescent="0.3">
      <c r="A53" s="62"/>
      <c r="B53" s="62"/>
      <c r="C53" s="62">
        <v>5892</v>
      </c>
      <c r="D53" s="62"/>
      <c r="E53" s="62">
        <v>4</v>
      </c>
    </row>
    <row r="54" spans="1:5" s="64" customFormat="1" ht="15.75" thickBot="1" x14ac:dyDescent="0.3">
      <c r="A54" s="63" t="s">
        <v>68</v>
      </c>
      <c r="B54" s="63"/>
      <c r="C54" s="63">
        <v>2193.3000000000002</v>
      </c>
      <c r="D54" s="63" t="s">
        <v>5</v>
      </c>
      <c r="E54" s="63">
        <v>2</v>
      </c>
    </row>
    <row r="55" spans="1:5" ht="15.75" thickBot="1" x14ac:dyDescent="0.3">
      <c r="A55" s="62"/>
      <c r="B55" s="62"/>
      <c r="C55" s="62">
        <v>2193.3000000000002</v>
      </c>
      <c r="D55" s="62"/>
      <c r="E55" s="62">
        <v>2</v>
      </c>
    </row>
    <row r="56" spans="1:5" s="64" customFormat="1" ht="15.75" thickBot="1" x14ac:dyDescent="0.3">
      <c r="A56" s="63" t="s">
        <v>69</v>
      </c>
      <c r="B56" s="63"/>
      <c r="C56" s="63">
        <v>15848.88</v>
      </c>
      <c r="D56" s="63" t="s">
        <v>4</v>
      </c>
      <c r="E56" s="63">
        <v>19811.099999999999</v>
      </c>
    </row>
    <row r="57" spans="1:5" ht="15.75" thickBot="1" x14ac:dyDescent="0.3">
      <c r="A57" s="62"/>
      <c r="B57" s="62"/>
      <c r="C57" s="62">
        <v>15848.88</v>
      </c>
      <c r="D57" s="62"/>
      <c r="E57" s="62">
        <v>19811.099999999999</v>
      </c>
    </row>
    <row r="58" spans="1:5" s="64" customFormat="1" ht="15.75" thickBot="1" x14ac:dyDescent="0.3">
      <c r="A58" s="63" t="s">
        <v>70</v>
      </c>
      <c r="B58" s="63"/>
      <c r="C58" s="63">
        <v>17822.97</v>
      </c>
      <c r="D58" s="63" t="s">
        <v>4</v>
      </c>
      <c r="E58" s="63">
        <v>19803.3</v>
      </c>
    </row>
    <row r="59" spans="1:5" ht="15.75" thickBot="1" x14ac:dyDescent="0.3">
      <c r="A59" s="62"/>
      <c r="B59" s="62"/>
      <c r="C59" s="62">
        <v>17822.97</v>
      </c>
      <c r="D59" s="62"/>
      <c r="E59" s="62">
        <v>19803.3</v>
      </c>
    </row>
    <row r="60" spans="1:5" s="64" customFormat="1" ht="15.75" thickBot="1" x14ac:dyDescent="0.3">
      <c r="A60" s="63" t="s">
        <v>71</v>
      </c>
      <c r="B60" s="63"/>
      <c r="C60" s="63">
        <v>4554.76</v>
      </c>
      <c r="D60" s="63" t="s">
        <v>4</v>
      </c>
      <c r="E60" s="63">
        <v>19803.3</v>
      </c>
    </row>
    <row r="61" spans="1:5" ht="15.75" thickBot="1" x14ac:dyDescent="0.3">
      <c r="A61" s="62"/>
      <c r="B61" s="62"/>
      <c r="C61" s="62">
        <v>4554.76</v>
      </c>
      <c r="D61" s="62"/>
      <c r="E61" s="62">
        <v>19803.3</v>
      </c>
    </row>
    <row r="62" spans="1:5" s="64" customFormat="1" ht="15.75" thickBot="1" x14ac:dyDescent="0.3">
      <c r="A62" s="63" t="s">
        <v>72</v>
      </c>
      <c r="B62" s="63"/>
      <c r="C62" s="63">
        <v>4160.33</v>
      </c>
      <c r="D62" s="63" t="s">
        <v>4</v>
      </c>
      <c r="E62" s="63">
        <v>19811.099999999999</v>
      </c>
    </row>
    <row r="63" spans="1:5" ht="15.75" thickBot="1" x14ac:dyDescent="0.3">
      <c r="A63" s="62"/>
      <c r="B63" s="62"/>
      <c r="C63" s="62">
        <v>4160.33</v>
      </c>
      <c r="D63" s="62"/>
      <c r="E63" s="62">
        <v>19811.099999999999</v>
      </c>
    </row>
    <row r="64" spans="1:5" s="64" customFormat="1" ht="15.75" thickBot="1" x14ac:dyDescent="0.3">
      <c r="A64" s="63" t="s">
        <v>73</v>
      </c>
      <c r="B64" s="63"/>
      <c r="C64" s="63">
        <v>19932.82</v>
      </c>
      <c r="D64" s="63" t="s">
        <v>4</v>
      </c>
      <c r="E64" s="63">
        <v>12536.37</v>
      </c>
    </row>
    <row r="65" spans="1:5" ht="15.75" thickBot="1" x14ac:dyDescent="0.3">
      <c r="A65" s="62"/>
      <c r="B65" s="62"/>
      <c r="C65" s="62">
        <v>19932.82</v>
      </c>
      <c r="D65" s="62"/>
      <c r="E65" s="62">
        <v>12536.37</v>
      </c>
    </row>
    <row r="66" spans="1:5" s="64" customFormat="1" ht="15.75" thickBot="1" x14ac:dyDescent="0.3">
      <c r="A66" s="63" t="s">
        <v>74</v>
      </c>
      <c r="B66" s="63"/>
      <c r="C66" s="63">
        <v>26041.73</v>
      </c>
      <c r="D66" s="63" t="s">
        <v>4</v>
      </c>
      <c r="E66" s="63">
        <v>15687.8</v>
      </c>
    </row>
    <row r="67" spans="1:5" ht="15.75" thickBot="1" x14ac:dyDescent="0.3">
      <c r="A67" s="62"/>
      <c r="B67" s="62"/>
      <c r="C67" s="62">
        <v>26041.73</v>
      </c>
      <c r="D67" s="62"/>
      <c r="E67" s="62">
        <v>15687.8</v>
      </c>
    </row>
    <row r="68" spans="1:5" ht="15.75" thickBot="1" x14ac:dyDescent="0.3">
      <c r="A68" s="62" t="s">
        <v>75</v>
      </c>
      <c r="B68" s="62"/>
      <c r="C68" s="62">
        <v>46110.31</v>
      </c>
      <c r="D68" s="62" t="s">
        <v>4</v>
      </c>
      <c r="E68" s="62">
        <v>18820.54</v>
      </c>
    </row>
    <row r="69" spans="1:5" ht="15.75" thickBot="1" x14ac:dyDescent="0.3">
      <c r="A69" s="62"/>
      <c r="B69" s="62"/>
      <c r="C69" s="62">
        <v>46110.31</v>
      </c>
      <c r="D69" s="62"/>
      <c r="E69" s="62">
        <v>18820.54</v>
      </c>
    </row>
    <row r="70" spans="1:5" ht="15.75" thickBot="1" x14ac:dyDescent="0.3">
      <c r="A70" s="62" t="s">
        <v>76</v>
      </c>
      <c r="B70" s="62"/>
      <c r="C70" s="62">
        <v>46975.95</v>
      </c>
      <c r="D70" s="62" t="s">
        <v>4</v>
      </c>
      <c r="E70" s="62">
        <v>19173.849999999999</v>
      </c>
    </row>
    <row r="71" spans="1:5" ht="15.75" thickBot="1" x14ac:dyDescent="0.3">
      <c r="A71" s="62"/>
      <c r="B71" s="62"/>
      <c r="C71" s="62">
        <v>46975.95</v>
      </c>
      <c r="D71" s="62"/>
      <c r="E71" s="62">
        <v>19173.849999999999</v>
      </c>
    </row>
    <row r="72" spans="1:5" s="64" customFormat="1" ht="15.75" thickBot="1" x14ac:dyDescent="0.3">
      <c r="A72" s="63" t="s">
        <v>77</v>
      </c>
      <c r="B72" s="63"/>
      <c r="C72" s="63">
        <v>74489.740000000005</v>
      </c>
      <c r="D72" s="63" t="s">
        <v>4</v>
      </c>
      <c r="E72" s="63">
        <v>19811.099999999999</v>
      </c>
    </row>
    <row r="73" spans="1:5" ht="15.75" thickBot="1" x14ac:dyDescent="0.3">
      <c r="A73" s="62"/>
      <c r="B73" s="62"/>
      <c r="C73" s="62">
        <v>74489.740000000005</v>
      </c>
      <c r="D73" s="62"/>
      <c r="E73" s="62">
        <v>19811.099999999999</v>
      </c>
    </row>
    <row r="74" spans="1:5" s="64" customFormat="1" ht="15.75" thickBot="1" x14ac:dyDescent="0.3">
      <c r="A74" s="63" t="s">
        <v>78</v>
      </c>
      <c r="B74" s="63"/>
      <c r="C74" s="63">
        <v>78223.039999999994</v>
      </c>
      <c r="D74" s="63" t="s">
        <v>4</v>
      </c>
      <c r="E74" s="63">
        <v>19803.3</v>
      </c>
    </row>
    <row r="75" spans="1:5" ht="15.75" thickBot="1" x14ac:dyDescent="0.3">
      <c r="A75" s="62"/>
      <c r="B75" s="62"/>
      <c r="C75" s="62">
        <v>78223.039999999994</v>
      </c>
      <c r="D75" s="62"/>
      <c r="E75" s="62">
        <v>19803.3</v>
      </c>
    </row>
    <row r="76" spans="1:5" s="64" customFormat="1" ht="15.75" thickBot="1" x14ac:dyDescent="0.3">
      <c r="A76" s="63" t="s">
        <v>31</v>
      </c>
      <c r="B76" s="63"/>
      <c r="C76" s="63">
        <v>2155.1999999999998</v>
      </c>
      <c r="D76" s="63" t="s">
        <v>53</v>
      </c>
      <c r="E76" s="63">
        <v>12</v>
      </c>
    </row>
    <row r="77" spans="1:5" s="64" customFormat="1" ht="15.75" thickBot="1" x14ac:dyDescent="0.3">
      <c r="A77" s="63" t="s">
        <v>31</v>
      </c>
      <c r="B77" s="63"/>
      <c r="C77" s="63">
        <v>342.68</v>
      </c>
      <c r="D77" s="63" t="s">
        <v>53</v>
      </c>
      <c r="E77" s="63">
        <v>2</v>
      </c>
    </row>
    <row r="78" spans="1:5" ht="15.75" thickBot="1" x14ac:dyDescent="0.3">
      <c r="A78" s="62"/>
      <c r="B78" s="62"/>
      <c r="C78" s="62">
        <v>2497.8799999999997</v>
      </c>
      <c r="D78" s="62"/>
      <c r="E78" s="62">
        <v>14</v>
      </c>
    </row>
    <row r="79" spans="1:5" s="64" customFormat="1" ht="15.75" thickBot="1" x14ac:dyDescent="0.3">
      <c r="A79" s="63" t="s">
        <v>79</v>
      </c>
      <c r="B79" s="63"/>
      <c r="C79" s="63">
        <v>1584.89</v>
      </c>
      <c r="D79" s="63" t="s">
        <v>4</v>
      </c>
      <c r="E79" s="63">
        <v>19811.099999999999</v>
      </c>
    </row>
    <row r="80" spans="1:5" ht="15.75" thickBot="1" x14ac:dyDescent="0.3">
      <c r="A80" s="62"/>
      <c r="B80" s="62"/>
      <c r="C80" s="62">
        <v>1584.89</v>
      </c>
      <c r="D80" s="62"/>
      <c r="E80" s="62">
        <v>19811.099999999999</v>
      </c>
    </row>
    <row r="81" spans="1:5" s="64" customFormat="1" ht="15.75" thickBot="1" x14ac:dyDescent="0.3">
      <c r="A81" s="63" t="s">
        <v>80</v>
      </c>
      <c r="B81" s="63"/>
      <c r="C81" s="63">
        <v>1782.3</v>
      </c>
      <c r="D81" s="63" t="s">
        <v>4</v>
      </c>
      <c r="E81" s="63">
        <v>19803.3</v>
      </c>
    </row>
    <row r="82" spans="1:5" ht="15.75" thickBot="1" x14ac:dyDescent="0.3">
      <c r="A82" s="62"/>
      <c r="B82" s="62"/>
      <c r="C82" s="62">
        <v>1782.3</v>
      </c>
      <c r="D82" s="62"/>
      <c r="E82" s="62">
        <v>19803.3</v>
      </c>
    </row>
    <row r="83" spans="1:5" s="64" customFormat="1" ht="15.75" thickBot="1" x14ac:dyDescent="0.3">
      <c r="A83" s="63" t="s">
        <v>81</v>
      </c>
      <c r="B83" s="63"/>
      <c r="C83" s="63">
        <v>2886.2</v>
      </c>
      <c r="D83" s="63" t="s">
        <v>30</v>
      </c>
      <c r="E83" s="63">
        <v>2</v>
      </c>
    </row>
    <row r="84" spans="1:5" ht="15.75" thickBot="1" x14ac:dyDescent="0.3">
      <c r="A84" s="62"/>
      <c r="B84" s="62"/>
      <c r="C84" s="62">
        <v>2886.2</v>
      </c>
      <c r="D84" s="62"/>
      <c r="E84" s="62">
        <v>2</v>
      </c>
    </row>
    <row r="85" spans="1:5" s="64" customFormat="1" ht="15.75" thickBot="1" x14ac:dyDescent="0.3">
      <c r="A85" s="63" t="s">
        <v>40</v>
      </c>
      <c r="B85" s="63"/>
      <c r="C85" s="63">
        <v>10446.379999999999</v>
      </c>
      <c r="D85" s="63" t="s">
        <v>53</v>
      </c>
      <c r="E85" s="63">
        <v>7</v>
      </c>
    </row>
    <row r="86" spans="1:5" ht="15.75" thickBot="1" x14ac:dyDescent="0.3">
      <c r="A86" s="62"/>
      <c r="B86" s="62"/>
      <c r="C86" s="62">
        <v>10446.379999999999</v>
      </c>
      <c r="D86" s="62"/>
      <c r="E86" s="62">
        <v>7</v>
      </c>
    </row>
    <row r="87" spans="1:5" s="64" customFormat="1" ht="15.75" thickBot="1" x14ac:dyDescent="0.3">
      <c r="A87" s="63" t="s">
        <v>82</v>
      </c>
      <c r="B87" s="63"/>
      <c r="C87" s="63">
        <v>7528.22</v>
      </c>
      <c r="D87" s="63" t="s">
        <v>4</v>
      </c>
      <c r="E87" s="63">
        <v>19811.099999999999</v>
      </c>
    </row>
    <row r="88" spans="1:5" ht="15.75" thickBot="1" x14ac:dyDescent="0.3">
      <c r="A88" s="62"/>
      <c r="B88" s="62"/>
      <c r="C88" s="62">
        <v>7528.22</v>
      </c>
      <c r="D88" s="62"/>
      <c r="E88" s="62">
        <v>19811.099999999999</v>
      </c>
    </row>
    <row r="89" spans="1:5" s="64" customFormat="1" ht="15.75" thickBot="1" x14ac:dyDescent="0.3">
      <c r="A89" s="63" t="s">
        <v>82</v>
      </c>
      <c r="B89" s="63"/>
      <c r="C89" s="63">
        <v>7525.25</v>
      </c>
      <c r="D89" s="63" t="s">
        <v>4</v>
      </c>
      <c r="E89" s="63">
        <v>19803.3</v>
      </c>
    </row>
    <row r="90" spans="1:5" ht="15.75" thickBot="1" x14ac:dyDescent="0.3">
      <c r="A90" s="62"/>
      <c r="B90" s="62"/>
      <c r="C90" s="62">
        <v>7525.25</v>
      </c>
      <c r="D90" s="62"/>
      <c r="E90" s="62">
        <v>19803.3</v>
      </c>
    </row>
    <row r="91" spans="1:5" s="64" customFormat="1" ht="15.75" thickBot="1" x14ac:dyDescent="0.3">
      <c r="A91" s="63" t="s">
        <v>32</v>
      </c>
      <c r="B91" s="63"/>
      <c r="C91" s="63">
        <v>838.13</v>
      </c>
      <c r="D91" s="63" t="s">
        <v>53</v>
      </c>
      <c r="E91" s="63">
        <v>1</v>
      </c>
    </row>
    <row r="92" spans="1:5" ht="15.75" thickBot="1" x14ac:dyDescent="0.3">
      <c r="A92" s="62"/>
      <c r="B92" s="62"/>
      <c r="C92" s="62">
        <v>838.13</v>
      </c>
      <c r="D92" s="62"/>
      <c r="E92" s="62">
        <v>1</v>
      </c>
    </row>
    <row r="93" spans="1:5" s="64" customFormat="1" ht="15.75" thickBot="1" x14ac:dyDescent="0.3">
      <c r="A93" s="63" t="s">
        <v>83</v>
      </c>
      <c r="B93" s="63"/>
      <c r="C93" s="63">
        <v>174721</v>
      </c>
      <c r="D93" s="63" t="s">
        <v>84</v>
      </c>
      <c r="E93" s="63">
        <v>1</v>
      </c>
    </row>
    <row r="94" spans="1:5" ht="15.75" thickBot="1" x14ac:dyDescent="0.3">
      <c r="A94" s="62"/>
      <c r="B94" s="62"/>
      <c r="C94" s="62">
        <v>174721</v>
      </c>
      <c r="D94" s="62"/>
      <c r="E94" s="62">
        <v>1</v>
      </c>
    </row>
    <row r="95" spans="1:5" s="64" customFormat="1" ht="15.75" thickBot="1" x14ac:dyDescent="0.3">
      <c r="A95" s="63" t="s">
        <v>85</v>
      </c>
      <c r="B95" s="63"/>
      <c r="C95" s="63">
        <v>172746</v>
      </c>
      <c r="D95" s="63" t="s">
        <v>84</v>
      </c>
      <c r="E95" s="63">
        <v>1</v>
      </c>
    </row>
    <row r="96" spans="1:5" ht="15.75" thickBot="1" x14ac:dyDescent="0.3">
      <c r="A96" s="62"/>
      <c r="B96" s="62"/>
      <c r="C96" s="62">
        <v>172746</v>
      </c>
      <c r="D96" s="62"/>
      <c r="E96" s="62">
        <v>1</v>
      </c>
    </row>
    <row r="97" spans="1:5" s="64" customFormat="1" ht="15.75" thickBot="1" x14ac:dyDescent="0.3">
      <c r="A97" s="63" t="s">
        <v>86</v>
      </c>
      <c r="B97" s="63"/>
      <c r="C97" s="63">
        <v>42193</v>
      </c>
      <c r="D97" s="63" t="s">
        <v>30</v>
      </c>
      <c r="E97" s="63">
        <v>1</v>
      </c>
    </row>
    <row r="98" spans="1:5" ht="15.75" thickBot="1" x14ac:dyDescent="0.3">
      <c r="A98" s="62"/>
      <c r="B98" s="62"/>
      <c r="C98" s="62">
        <v>42193</v>
      </c>
      <c r="D98" s="62"/>
      <c r="E98" s="62">
        <v>1</v>
      </c>
    </row>
    <row r="99" spans="1:5" s="64" customFormat="1" ht="15.75" thickBot="1" x14ac:dyDescent="0.3">
      <c r="A99" s="63" t="s">
        <v>87</v>
      </c>
      <c r="B99" s="63"/>
      <c r="C99" s="63">
        <v>4529</v>
      </c>
      <c r="D99" s="63" t="s">
        <v>88</v>
      </c>
      <c r="E99" s="63">
        <v>1</v>
      </c>
    </row>
    <row r="100" spans="1:5" ht="15.75" thickBot="1" x14ac:dyDescent="0.3">
      <c r="A100" s="62"/>
      <c r="B100" s="62"/>
      <c r="C100" s="62">
        <v>4529</v>
      </c>
      <c r="D100" s="62"/>
      <c r="E100" s="62">
        <v>1</v>
      </c>
    </row>
    <row r="101" spans="1:5" s="64" customFormat="1" ht="15.75" thickBot="1" x14ac:dyDescent="0.3">
      <c r="A101" s="63" t="s">
        <v>89</v>
      </c>
      <c r="B101" s="63"/>
      <c r="C101" s="63">
        <v>42193</v>
      </c>
      <c r="D101" s="63" t="s">
        <v>30</v>
      </c>
      <c r="E101" s="63">
        <v>1</v>
      </c>
    </row>
    <row r="102" spans="1:5" ht="15.75" thickBot="1" x14ac:dyDescent="0.3">
      <c r="A102" s="62"/>
      <c r="B102" s="62"/>
      <c r="C102" s="62">
        <v>42193</v>
      </c>
      <c r="D102" s="62"/>
      <c r="E102" s="62">
        <v>1</v>
      </c>
    </row>
    <row r="103" spans="1:5" s="64" customFormat="1" ht="15.75" thickBot="1" x14ac:dyDescent="0.3">
      <c r="A103" s="63" t="s">
        <v>41</v>
      </c>
      <c r="B103" s="63"/>
      <c r="C103" s="63">
        <v>540.28</v>
      </c>
      <c r="D103" s="63" t="s">
        <v>42</v>
      </c>
      <c r="E103" s="63">
        <v>2</v>
      </c>
    </row>
    <row r="104" spans="1:5" ht="15.75" thickBot="1" x14ac:dyDescent="0.3">
      <c r="A104" s="62"/>
      <c r="B104" s="62"/>
      <c r="C104" s="62">
        <v>540.28</v>
      </c>
      <c r="D104" s="62"/>
      <c r="E104" s="62">
        <v>2</v>
      </c>
    </row>
    <row r="105" spans="1:5" s="64" customFormat="1" ht="15.75" thickBot="1" x14ac:dyDescent="0.3">
      <c r="A105" s="63" t="s">
        <v>90</v>
      </c>
      <c r="B105" s="63"/>
      <c r="C105" s="63">
        <v>865.08</v>
      </c>
      <c r="D105" s="63" t="s">
        <v>91</v>
      </c>
      <c r="E105" s="63">
        <v>2</v>
      </c>
    </row>
    <row r="106" spans="1:5" ht="15.75" thickBot="1" x14ac:dyDescent="0.3">
      <c r="A106" s="62"/>
      <c r="B106" s="62"/>
      <c r="C106" s="62">
        <v>865.08</v>
      </c>
      <c r="D106" s="62"/>
      <c r="E106" s="62">
        <v>2</v>
      </c>
    </row>
    <row r="107" spans="1:5" s="64" customFormat="1" ht="15.75" thickBot="1" x14ac:dyDescent="0.3">
      <c r="A107" s="63" t="s">
        <v>92</v>
      </c>
      <c r="B107" s="63"/>
      <c r="C107" s="63">
        <v>87408</v>
      </c>
      <c r="D107" s="63" t="s">
        <v>93</v>
      </c>
      <c r="E107" s="63">
        <v>1</v>
      </c>
    </row>
    <row r="108" spans="1:5" ht="15.75" thickBot="1" x14ac:dyDescent="0.3">
      <c r="A108" s="62"/>
      <c r="B108" s="62"/>
      <c r="C108" s="62">
        <v>87408</v>
      </c>
      <c r="D108" s="62"/>
      <c r="E108" s="62">
        <v>1</v>
      </c>
    </row>
    <row r="109" spans="1:5" s="64" customFormat="1" ht="15.75" thickBot="1" x14ac:dyDescent="0.3">
      <c r="A109" s="63" t="s">
        <v>94</v>
      </c>
      <c r="B109" s="63"/>
      <c r="C109" s="63">
        <v>67049</v>
      </c>
      <c r="D109" s="63" t="s">
        <v>95</v>
      </c>
      <c r="E109" s="63">
        <v>1</v>
      </c>
    </row>
    <row r="110" spans="1:5" ht="15.75" thickBot="1" x14ac:dyDescent="0.3">
      <c r="A110" s="62"/>
      <c r="B110" s="62"/>
      <c r="C110" s="62">
        <v>67049</v>
      </c>
      <c r="D110" s="62"/>
      <c r="E110" s="62">
        <v>1</v>
      </c>
    </row>
    <row r="111" spans="1:5" s="64" customFormat="1" ht="15.75" thickBot="1" x14ac:dyDescent="0.3">
      <c r="A111" s="63" t="s">
        <v>96</v>
      </c>
      <c r="B111" s="63"/>
      <c r="C111" s="63">
        <v>564.6</v>
      </c>
      <c r="D111" s="63" t="s">
        <v>53</v>
      </c>
      <c r="E111" s="63">
        <v>5</v>
      </c>
    </row>
    <row r="112" spans="1:5" ht="15.75" thickBot="1" x14ac:dyDescent="0.3">
      <c r="A112" s="62"/>
      <c r="B112" s="62"/>
      <c r="C112" s="62">
        <v>564.6</v>
      </c>
      <c r="D112" s="62"/>
      <c r="E112" s="62">
        <v>5</v>
      </c>
    </row>
    <row r="113" spans="1:5" s="64" customFormat="1" ht="15.75" thickBot="1" x14ac:dyDescent="0.3">
      <c r="A113" s="63" t="s">
        <v>97</v>
      </c>
      <c r="B113" s="63"/>
      <c r="C113" s="63">
        <v>2486.12</v>
      </c>
      <c r="D113" s="63" t="s">
        <v>30</v>
      </c>
      <c r="E113" s="63">
        <v>4</v>
      </c>
    </row>
    <row r="114" spans="1:5" ht="15.75" thickBot="1" x14ac:dyDescent="0.3">
      <c r="A114" s="62"/>
      <c r="B114" s="62"/>
      <c r="C114" s="62">
        <v>2486.12</v>
      </c>
      <c r="D114" s="62"/>
      <c r="E114" s="62">
        <v>4</v>
      </c>
    </row>
    <row r="115" spans="1:5" s="64" customFormat="1" ht="15.75" thickBot="1" x14ac:dyDescent="0.3">
      <c r="A115" s="63" t="s">
        <v>98</v>
      </c>
      <c r="B115" s="63"/>
      <c r="C115" s="63">
        <v>4815</v>
      </c>
      <c r="D115" s="63" t="s">
        <v>5</v>
      </c>
      <c r="E115" s="63">
        <v>3</v>
      </c>
    </row>
    <row r="116" spans="1:5" ht="15.75" thickBot="1" x14ac:dyDescent="0.3">
      <c r="A116" s="62"/>
      <c r="B116" s="62"/>
      <c r="C116" s="62">
        <v>4815</v>
      </c>
      <c r="D116" s="62"/>
      <c r="E116" s="62">
        <v>3</v>
      </c>
    </row>
    <row r="117" spans="1:5" s="64" customFormat="1" ht="15.75" thickBot="1" x14ac:dyDescent="0.3">
      <c r="A117" s="63" t="s">
        <v>99</v>
      </c>
      <c r="B117" s="63"/>
      <c r="C117" s="63">
        <v>13152</v>
      </c>
      <c r="D117" s="63" t="s">
        <v>5</v>
      </c>
      <c r="E117" s="63">
        <v>12</v>
      </c>
    </row>
    <row r="118" spans="1:5" ht="15.75" thickBot="1" x14ac:dyDescent="0.3">
      <c r="A118" s="62"/>
      <c r="B118" s="62"/>
      <c r="C118" s="62">
        <v>13152</v>
      </c>
      <c r="D118" s="62"/>
      <c r="E118" s="62">
        <v>12</v>
      </c>
    </row>
    <row r="119" spans="1:5" ht="15.75" thickBot="1" x14ac:dyDescent="0.3">
      <c r="A119" s="62"/>
      <c r="B119" s="62"/>
      <c r="C119" s="62">
        <v>1147161.5600000003</v>
      </c>
      <c r="D119" s="62"/>
      <c r="E119" s="62">
        <v>319277.82999999996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2019-01-30T01:38:50Z</cp:lastPrinted>
  <dcterms:created xsi:type="dcterms:W3CDTF">2016-03-18T02:51:51Z</dcterms:created>
  <dcterms:modified xsi:type="dcterms:W3CDTF">2021-03-04T23:25:16Z</dcterms:modified>
</cp:coreProperties>
</file>