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2" sheetId="4" r:id="rId2"/>
  </sheets>
  <definedNames>
    <definedName name="_xlnm.Print_Area" localSheetId="0">Лист1!$A$3:$E$107</definedName>
  </definedNames>
  <calcPr calcId="124519"/>
</workbook>
</file>

<file path=xl/calcChain.xml><?xml version="1.0" encoding="utf-8"?>
<calcChain xmlns="http://schemas.openxmlformats.org/spreadsheetml/2006/main">
  <c r="C107" i="1"/>
  <c r="C106"/>
  <c r="C105"/>
  <c r="C104"/>
  <c r="C19"/>
  <c r="C11"/>
  <c r="C10"/>
  <c r="C103"/>
  <c r="C102" s="1"/>
  <c r="C97"/>
  <c r="C51"/>
  <c r="C95"/>
  <c r="C92"/>
  <c r="C89"/>
  <c r="C86"/>
  <c r="C37"/>
  <c r="C30"/>
  <c r="C27"/>
  <c r="C24"/>
  <c r="C21"/>
  <c r="C18"/>
  <c r="B51"/>
  <c r="B89"/>
  <c r="B97"/>
  <c r="B95" l="1"/>
  <c r="B92"/>
  <c r="B86"/>
  <c r="B85"/>
  <c r="B84"/>
  <c r="B83"/>
  <c r="B27" l="1"/>
  <c r="B24"/>
  <c r="B21"/>
  <c r="B104" l="1"/>
</calcChain>
</file>

<file path=xl/sharedStrings.xml><?xml version="1.0" encoding="utf-8"?>
<sst xmlns="http://schemas.openxmlformats.org/spreadsheetml/2006/main" count="334" uniqueCount="136">
  <si>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</si>
  <si>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</si>
  <si>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</si>
  <si>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</si>
  <si>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</si>
  <si>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</si>
  <si>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</si>
  <si>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</si>
  <si>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</si>
  <si>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</si>
  <si>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</si>
  <si>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</si>
  <si>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</si>
  <si>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</si>
  <si>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</si>
  <si>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</si>
  <si>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</si>
  <si>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</si>
  <si>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</si>
  <si>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</si>
  <si>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</si>
  <si>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</si>
  <si>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</si>
  <si>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 xml:space="preserve">Годовая фактическая стоимость работ (услуг)  </t>
  </si>
  <si>
    <t>7.Работы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</si>
  <si>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</si>
  <si>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</si>
  <si>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</si>
  <si>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</si>
  <si>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Устранение свищей хомутами</t>
  </si>
  <si>
    <t>Закрытие и открытие стояков</t>
  </si>
  <si>
    <t>1 стояк</t>
  </si>
  <si>
    <t>осмотр подвала</t>
  </si>
  <si>
    <t>раз</t>
  </si>
  <si>
    <t>1м</t>
  </si>
  <si>
    <t>Адрес: ул. Амурская, д. 2</t>
  </si>
  <si>
    <t>Ремонт дверных полотен</t>
  </si>
  <si>
    <t>замена эл. лампочки накаливания</t>
  </si>
  <si>
    <t>Выезд а/машины по заявке</t>
  </si>
  <si>
    <t>выезд</t>
  </si>
  <si>
    <t>замена вентиля</t>
  </si>
  <si>
    <t>прочистка канализационной сети дворовой</t>
  </si>
  <si>
    <t>регулировка теплоносителя</t>
  </si>
  <si>
    <t>ремонт труб КНС</t>
  </si>
  <si>
    <t>Наименование работ</t>
  </si>
  <si>
    <t>Сумма</t>
  </si>
  <si>
    <t>Ед.изм</t>
  </si>
  <si>
    <t>Кол-во</t>
  </si>
  <si>
    <t>Дератизация</t>
  </si>
  <si>
    <t>Чистка врезки</t>
  </si>
  <si>
    <t>сброс воздуха со стояков отопления</t>
  </si>
  <si>
    <t>Уцына И.В.</t>
  </si>
  <si>
    <t>Геворгян Г.Н.</t>
  </si>
  <si>
    <t xml:space="preserve">Иванова Л.Г. </t>
  </si>
  <si>
    <t>ФГБУ Забайкальский референтный центр</t>
  </si>
  <si>
    <t>Читинская мясная компания</t>
  </si>
  <si>
    <t>Вершинина В.В.</t>
  </si>
  <si>
    <t>Доходы по дому:</t>
  </si>
  <si>
    <t>Расходы по снятию показаний с ИПУ по электроэнергии</t>
  </si>
  <si>
    <t>15. Прочая работа (услуга)</t>
  </si>
  <si>
    <t>период: 01.01.2019-31.12.2019</t>
  </si>
  <si>
    <t>Сальдо начальное на 01.01.2019 г.</t>
  </si>
  <si>
    <t>Всего начислено за период с 01.01.2019 г. по 31.12.2019 г.</t>
  </si>
  <si>
    <t>Всего оплачено за период с 01.01.2019 г. по 31.12.2019 г.</t>
  </si>
  <si>
    <t>Дебиторская задолженность (переплата) на 31.12.2019 г.</t>
  </si>
  <si>
    <t xml:space="preserve">Всего доходов на дому за 2019 г. </t>
  </si>
  <si>
    <t>Вывоз ТКО 1,2 кв. 2019 г. к=0,6;0,8;0,85;0,9;1</t>
  </si>
  <si>
    <t>Вывоз ТКО 3,4 кв. 2019 г. к=0,6;0,8;0,85;0,9;1</t>
  </si>
  <si>
    <t>Гор. вода потр.при содер.общего имущ-ва  в МКД 1,2</t>
  </si>
  <si>
    <t>Гор. вода потр.при содер.общего имущ-ва  в МКД 3,4</t>
  </si>
  <si>
    <t>Замена врезки с добавлением трубы</t>
  </si>
  <si>
    <t>шт.</t>
  </si>
  <si>
    <t>Замена врезок</t>
  </si>
  <si>
    <t>Замена части стояка ГВС</t>
  </si>
  <si>
    <t>место</t>
  </si>
  <si>
    <t>Замена электрической лампы накаливания</t>
  </si>
  <si>
    <t>Замена электропатрона с материалами при закрытой а</t>
  </si>
  <si>
    <t>Мелкий ремонт шиферной кровли</t>
  </si>
  <si>
    <t>Навеска замка (крабовый)</t>
  </si>
  <si>
    <t>Навеска замка (тросовый)</t>
  </si>
  <si>
    <t>Организация мест накоп.ртуть сод-х ламп 3,4 кв. 20</t>
  </si>
  <si>
    <t>Осмотр сантех. оборудования</t>
  </si>
  <si>
    <t>Очистка канализационной сети</t>
  </si>
  <si>
    <t>Перезапуск (удаление воздуха) стояков отопления</t>
  </si>
  <si>
    <t>1 раз</t>
  </si>
  <si>
    <t>Протяжка контактов на электроприборах</t>
  </si>
  <si>
    <t>Прочистка вентиляции</t>
  </si>
  <si>
    <t>Прочистка внутренней канализационной сети</t>
  </si>
  <si>
    <t>Прочистка канализационной сети дворовой</t>
  </si>
  <si>
    <t>Регулировка теплоносителя</t>
  </si>
  <si>
    <t>Ремонт вентилей д.20-32</t>
  </si>
  <si>
    <t>Ремонт вентиляции</t>
  </si>
  <si>
    <t>Ремонт водоподогревателя</t>
  </si>
  <si>
    <t>Смена вентиля до 20 мм</t>
  </si>
  <si>
    <t>Смена врезки/сборки без сварочных работ</t>
  </si>
  <si>
    <t>Смена стекл</t>
  </si>
  <si>
    <t>Смена стекол</t>
  </si>
  <si>
    <t>Смена труб ГВС д.32</t>
  </si>
  <si>
    <t>Смена труб из водогазопроводных д. 15 с производст</t>
  </si>
  <si>
    <t>Смена труб отопления ППР д. 20 (полотенцесушит/без</t>
  </si>
  <si>
    <t>Смена труб отопления д.25 ППР</t>
  </si>
  <si>
    <t>Содержание ДРС 1,2 кв.2019 г. к=0,8</t>
  </si>
  <si>
    <t>Содержание ДРС 3,4 кв. 2019 г. коэф. 0,8</t>
  </si>
  <si>
    <t>Тех.обслуживание ГО К=0,6;0,8;0,9;1 (3,4 кв. 2019</t>
  </si>
  <si>
    <t>Тех.обслуживание ГО к=0,6;0,8;0,9;1 (1,2 кв.2019)</t>
  </si>
  <si>
    <t>Уборка МОП 1,2 кв. 2019 г. к=0,8</t>
  </si>
  <si>
    <t>Уборка МОП 3,4 кв. 2019 г. К=0,8</t>
  </si>
  <si>
    <t>Уборка придомовой территории 1,2 кв. 2019 г. к=0,8</t>
  </si>
  <si>
    <t>Уборка придомовой территории 3,4 кв. 2019 г. к=0,8</t>
  </si>
  <si>
    <t>Управление жилым фондом 1,2 кв. 2019г. К=0,6;0,8;0</t>
  </si>
  <si>
    <t>Управление жилым фондом 3,4 кв. 2019г. К=0,6;0,8;0,85;0,9;1</t>
  </si>
  <si>
    <t>Управление жилым фондом 3,4 кв. 2019г. К=0,6;0,8;0</t>
  </si>
  <si>
    <t>Установка пластиковых окон в подъзд г. Чита ул. Ам</t>
  </si>
  <si>
    <t>Устройство слухового окна в подвал</t>
  </si>
  <si>
    <t>Утепление двери</t>
  </si>
  <si>
    <t>Хол.вода потр.при содер.общ.имущ. в МКД 1,2 кв.201</t>
  </si>
  <si>
    <t>Хол.вода потр.при содер.общ.имущ. в МКД 3,4 кв.201</t>
  </si>
  <si>
    <t>Электрическая энергия потр.при содержании общего и</t>
  </si>
  <si>
    <t>покраска детской площадки</t>
  </si>
  <si>
    <t>узел</t>
  </si>
  <si>
    <t>ремонт задвижек   д.100</t>
  </si>
  <si>
    <t>ремонт штроб</t>
  </si>
  <si>
    <t>частичная замена розлива отопления</t>
  </si>
  <si>
    <t>розлив</t>
  </si>
  <si>
    <t>Управление жилым фондом 1,2 кв. 2019г. К=0,6;0,8;0,85;0,9;1;</t>
  </si>
  <si>
    <t>Хол.вода потр.при содер.общ.имущ. в МКД 1,2 кв.2019</t>
  </si>
  <si>
    <t>Хол.вода потр.при содер.общ.имущ. в МКД 3,4 кв.2019</t>
  </si>
  <si>
    <t>Гор. вода потр.при содер.общего имущ-ва  в МКД 1,2 кв.2019 Г</t>
  </si>
  <si>
    <t>Гор. вода потр.при содер.общего имущ-ва  в МКД 3,4 кв. 2019 г.</t>
  </si>
  <si>
    <t>Тех.обслуживание ГО К=0,6;0,8;0,9;1 (3,4 кв. 2019)</t>
  </si>
  <si>
    <t>Всего расходов по дому за 2019 г.</t>
  </si>
  <si>
    <t>Всего расходов по дому с НДС за 2019 г.</t>
  </si>
  <si>
    <t>Конечное сальдо по дому на 31.12.2019 г.</t>
  </si>
  <si>
    <t xml:space="preserve">Конечное сальдо с учетом дебиторской задолженности (переплаты) на 31.12.2019 г. </t>
  </si>
  <si>
    <t>Организация мест накоп.ртуть сод-х ламп 3,4 кв. 2019</t>
  </si>
  <si>
    <t>руб.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</si>
</sst>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/>
      <diagonal/>
    </border>
    <border>
      <left style="thin">
        <color indexed="29"/>
      </left>
      <right style="thin">
        <color indexed="29"/>
      </right>
      <top/>
      <bottom style="thin">
        <color indexed="29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43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 applyAlignment="1">
      <alignment horizontal="center" wrapText="1"/>
    </xf>
    <xf numFmtId="0" fontId="3" fillId="0" borderId="2" xfId="0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left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43" fontId="7" fillId="0" borderId="2" xfId="2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wrapText="1"/>
    </xf>
    <xf numFmtId="0" fontId="2" fillId="0" borderId="0" xfId="0" applyFont="1" applyFill="1"/>
    <xf numFmtId="0" fontId="2" fillId="0" borderId="2" xfId="0" applyFont="1" applyFill="1" applyBorder="1"/>
    <xf numFmtId="43" fontId="2" fillId="0" borderId="2" xfId="2" applyFont="1" applyFill="1" applyBorder="1" applyAlignment="1">
      <alignment horizontal="center"/>
    </xf>
    <xf numFmtId="43" fontId="5" fillId="0" borderId="2" xfId="2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43" fontId="2" fillId="0" borderId="0" xfId="2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43" fontId="3" fillId="0" borderId="0" xfId="2" applyFont="1" applyFill="1" applyBorder="1" applyAlignment="1">
      <alignment horizontal="center" vertical="center" wrapText="1"/>
    </xf>
    <xf numFmtId="43" fontId="2" fillId="0" borderId="0" xfId="2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164" fontId="3" fillId="0" borderId="2" xfId="2" applyNumberFormat="1" applyFont="1" applyFill="1" applyBorder="1" applyAlignment="1">
      <alignment horizontal="center" vertical="center"/>
    </xf>
    <xf numFmtId="164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/>
    <xf numFmtId="43" fontId="2" fillId="0" borderId="0" xfId="2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43" fontId="5" fillId="0" borderId="0" xfId="2" applyFont="1" applyFill="1" applyBorder="1" applyAlignment="1">
      <alignment horizontal="center" vertical="center" wrapText="1"/>
    </xf>
    <xf numFmtId="164" fontId="3" fillId="0" borderId="0" xfId="2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43" fontId="9" fillId="0" borderId="2" xfId="2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43" fontId="2" fillId="0" borderId="2" xfId="2" applyFont="1" applyFill="1" applyBorder="1" applyAlignment="1">
      <alignment horizontal="center" vertical="center" wrapText="1"/>
    </xf>
    <xf numFmtId="43" fontId="8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 vertical="center" wrapText="1"/>
    </xf>
    <xf numFmtId="43" fontId="3" fillId="0" borderId="2" xfId="2" applyFont="1" applyFill="1" applyBorder="1" applyAlignment="1">
      <alignment horizontal="center"/>
    </xf>
    <xf numFmtId="43" fontId="3" fillId="0" borderId="2" xfId="2" applyFont="1" applyFill="1" applyBorder="1" applyAlignment="1">
      <alignment horizontal="center" vertical="center"/>
    </xf>
    <xf numFmtId="43" fontId="10" fillId="0" borderId="2" xfId="2" applyFont="1" applyFill="1" applyBorder="1" applyAlignment="1">
      <alignment horizontal="center" vertical="center"/>
    </xf>
    <xf numFmtId="43" fontId="5" fillId="0" borderId="2" xfId="2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43" fontId="3" fillId="3" borderId="2" xfId="2" applyFont="1" applyFill="1" applyBorder="1" applyAlignment="1">
      <alignment horizontal="center" vertical="center" wrapText="1"/>
    </xf>
    <xf numFmtId="43" fontId="2" fillId="3" borderId="2" xfId="2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164" fontId="5" fillId="3" borderId="2" xfId="0" applyNumberFormat="1" applyFont="1" applyFill="1" applyBorder="1" applyAlignment="1">
      <alignment horizontal="center" vertical="center" wrapText="1"/>
    </xf>
    <xf numFmtId="43" fontId="5" fillId="3" borderId="2" xfId="2" applyFont="1" applyFill="1" applyBorder="1" applyAlignment="1">
      <alignment horizontal="center" vertical="center" wrapText="1"/>
    </xf>
    <xf numFmtId="164" fontId="7" fillId="0" borderId="2" xfId="1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4" fontId="12" fillId="3" borderId="7" xfId="0" applyNumberFormat="1" applyFont="1" applyFill="1" applyBorder="1" applyAlignment="1">
      <alignment horizontal="right" vertical="top" wrapText="1"/>
    </xf>
    <xf numFmtId="4" fontId="12" fillId="3" borderId="8" xfId="0" applyNumberFormat="1" applyFont="1" applyFill="1" applyBorder="1" applyAlignment="1">
      <alignment horizontal="right" vertical="top" wrapText="1"/>
    </xf>
    <xf numFmtId="4" fontId="12" fillId="3" borderId="2" xfId="0" applyNumberFormat="1" applyFont="1" applyFill="1" applyBorder="1" applyAlignment="1">
      <alignment horizontal="right" vertical="top" wrapText="1"/>
    </xf>
    <xf numFmtId="0" fontId="0" fillId="4" borderId="3" xfId="0" applyFill="1" applyBorder="1"/>
    <xf numFmtId="0" fontId="0" fillId="0" borderId="0" xfId="0"/>
    <xf numFmtId="0" fontId="11" fillId="0" borderId="3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0" fillId="4" borderId="0" xfId="0" applyFill="1"/>
    <xf numFmtId="43" fontId="7" fillId="0" borderId="2" xfId="2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3" fontId="2" fillId="0" borderId="2" xfId="2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</cellXfs>
  <cellStyles count="3">
    <cellStyle name="Вывод" xfId="1" builtinId="21"/>
    <cellStyle name="Обычный" xfId="0" builtinId="0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G116"/>
  <sheetViews>
    <sheetView tabSelected="1" topLeftCell="A94" workbookViewId="0">
      <selection activeCell="C108" sqref="C108"/>
    </sheetView>
  </sheetViews>
  <sheetFormatPr defaultRowHeight="15" outlineLevelRow="2"/>
  <cols>
    <col min="1" max="1" width="59.5703125" style="14" customWidth="1"/>
    <col min="2" max="2" width="15.5703125" style="15" hidden="1" customWidth="1"/>
    <col min="3" max="3" width="17.42578125" style="16" customWidth="1"/>
    <col min="4" max="4" width="9.28515625" style="16" customWidth="1"/>
    <col min="5" max="5" width="14.42578125" style="16" customWidth="1"/>
    <col min="6" max="6" width="17.28515625" style="1" customWidth="1"/>
    <col min="7" max="16384" width="9.140625" style="1"/>
  </cols>
  <sheetData>
    <row r="3" spans="1:5" ht="46.5" customHeight="1">
      <c r="A3" s="64" t="s">
        <v>9</v>
      </c>
      <c r="B3" s="64"/>
      <c r="C3" s="64"/>
      <c r="D3" s="64"/>
      <c r="E3" s="64"/>
    </row>
    <row r="4" spans="1:5" ht="17.25" customHeight="1">
      <c r="A4" s="2" t="s">
        <v>35</v>
      </c>
      <c r="B4" s="3" t="s">
        <v>8</v>
      </c>
      <c r="C4" s="66" t="s">
        <v>60</v>
      </c>
      <c r="D4" s="66"/>
      <c r="E4" s="66"/>
    </row>
    <row r="5" spans="1:5" ht="57">
      <c r="A5" s="4" t="s">
        <v>3</v>
      </c>
      <c r="B5" s="5" t="s">
        <v>0</v>
      </c>
      <c r="C5" s="38" t="s">
        <v>23</v>
      </c>
      <c r="D5" s="34" t="s">
        <v>1</v>
      </c>
      <c r="E5" s="38" t="s">
        <v>2</v>
      </c>
    </row>
    <row r="6" spans="1:5">
      <c r="A6" s="4" t="s">
        <v>61</v>
      </c>
      <c r="B6" s="5"/>
      <c r="C6" s="38">
        <v>2017384.6278000004</v>
      </c>
      <c r="D6" s="63" t="s">
        <v>135</v>
      </c>
      <c r="E6" s="38"/>
    </row>
    <row r="7" spans="1:5">
      <c r="A7" s="67" t="s">
        <v>57</v>
      </c>
      <c r="B7" s="68"/>
      <c r="C7" s="68"/>
      <c r="D7" s="68"/>
      <c r="E7" s="69"/>
    </row>
    <row r="8" spans="1:5" ht="18" customHeight="1">
      <c r="A8" s="4" t="s">
        <v>62</v>
      </c>
      <c r="B8" s="5"/>
      <c r="C8" s="38">
        <v>1128736.5</v>
      </c>
      <c r="D8" s="63" t="s">
        <v>135</v>
      </c>
      <c r="E8" s="38"/>
    </row>
    <row r="9" spans="1:5" ht="16.5" customHeight="1">
      <c r="A9" s="4" t="s">
        <v>63</v>
      </c>
      <c r="B9" s="5"/>
      <c r="C9" s="38">
        <v>1110266.8400000001</v>
      </c>
      <c r="D9" s="63" t="s">
        <v>135</v>
      </c>
      <c r="E9" s="38"/>
    </row>
    <row r="10" spans="1:5">
      <c r="A10" s="4" t="s">
        <v>64</v>
      </c>
      <c r="B10" s="5"/>
      <c r="C10" s="38">
        <f>C9-C8</f>
        <v>-18469.659999999916</v>
      </c>
      <c r="D10" s="63" t="s">
        <v>135</v>
      </c>
      <c r="E10" s="38"/>
    </row>
    <row r="11" spans="1:5">
      <c r="A11" s="4" t="s">
        <v>10</v>
      </c>
      <c r="B11" s="5"/>
      <c r="C11" s="38">
        <f>SUM(C12:C18)</f>
        <v>610937.63</v>
      </c>
      <c r="D11" s="63" t="s">
        <v>135</v>
      </c>
      <c r="E11" s="38"/>
    </row>
    <row r="12" spans="1:5">
      <c r="A12" s="44" t="s">
        <v>54</v>
      </c>
      <c r="B12" s="52"/>
      <c r="C12" s="55">
        <v>56524.99</v>
      </c>
      <c r="D12" s="63" t="s">
        <v>135</v>
      </c>
      <c r="E12" s="8"/>
    </row>
    <row r="13" spans="1:5">
      <c r="A13" s="44" t="s">
        <v>55</v>
      </c>
      <c r="B13" s="52"/>
      <c r="C13" s="57">
        <v>311116.17</v>
      </c>
      <c r="D13" s="63" t="s">
        <v>135</v>
      </c>
      <c r="E13" s="8"/>
    </row>
    <row r="14" spans="1:5">
      <c r="A14" s="44" t="s">
        <v>56</v>
      </c>
      <c r="B14" s="52"/>
      <c r="C14" s="56">
        <v>0</v>
      </c>
      <c r="D14" s="63" t="s">
        <v>135</v>
      </c>
      <c r="E14" s="8"/>
    </row>
    <row r="15" spans="1:5">
      <c r="A15" s="44" t="s">
        <v>51</v>
      </c>
      <c r="B15" s="52"/>
      <c r="C15" s="8">
        <v>138164.46</v>
      </c>
      <c r="D15" s="63" t="s">
        <v>135</v>
      </c>
      <c r="E15" s="8"/>
    </row>
    <row r="16" spans="1:5">
      <c r="A16" s="44" t="s">
        <v>52</v>
      </c>
      <c r="B16" s="52"/>
      <c r="C16" s="8">
        <v>29613.5</v>
      </c>
      <c r="D16" s="63" t="s">
        <v>135</v>
      </c>
      <c r="E16" s="8"/>
    </row>
    <row r="17" spans="1:6">
      <c r="A17" s="44" t="s">
        <v>53</v>
      </c>
      <c r="B17" s="52"/>
      <c r="C17" s="8">
        <v>55202.99</v>
      </c>
      <c r="D17" s="63" t="s">
        <v>135</v>
      </c>
      <c r="E17" s="8"/>
    </row>
    <row r="18" spans="1:6">
      <c r="A18" s="44" t="s">
        <v>11</v>
      </c>
      <c r="B18" s="52"/>
      <c r="C18" s="8">
        <f>900*12+792.96*12</f>
        <v>20315.52</v>
      </c>
      <c r="D18" s="63" t="s">
        <v>135</v>
      </c>
      <c r="E18" s="8"/>
    </row>
    <row r="19" spans="1:6">
      <c r="A19" s="6" t="s">
        <v>65</v>
      </c>
      <c r="B19" s="7"/>
      <c r="C19" s="38">
        <f>C8+C11</f>
        <v>1739674.13</v>
      </c>
      <c r="D19" s="63" t="s">
        <v>135</v>
      </c>
      <c r="E19" s="8"/>
    </row>
    <row r="20" spans="1:6">
      <c r="A20" s="65" t="s">
        <v>12</v>
      </c>
      <c r="B20" s="65"/>
      <c r="C20" s="65"/>
      <c r="D20" s="65"/>
      <c r="E20" s="65"/>
    </row>
    <row r="21" spans="1:6" ht="29.25" thickBot="1">
      <c r="A21" s="2" t="s">
        <v>14</v>
      </c>
      <c r="B21" s="3" t="e">
        <f>#REF!</f>
        <v>#REF!</v>
      </c>
      <c r="C21" s="39">
        <f>C22+C23</f>
        <v>178346.18</v>
      </c>
      <c r="D21" s="37"/>
      <c r="E21" s="37"/>
      <c r="F21" s="9"/>
    </row>
    <row r="22" spans="1:6" s="59" customFormat="1" ht="15.75" thickBot="1">
      <c r="A22" s="61" t="s">
        <v>124</v>
      </c>
      <c r="B22" s="61"/>
      <c r="C22" s="61">
        <v>86975.57</v>
      </c>
      <c r="D22" s="61" t="s">
        <v>4</v>
      </c>
      <c r="E22" s="61">
        <v>23131.8</v>
      </c>
    </row>
    <row r="23" spans="1:6" s="59" customFormat="1" ht="15.75" thickBot="1">
      <c r="A23" s="61" t="s">
        <v>110</v>
      </c>
      <c r="B23" s="61"/>
      <c r="C23" s="61">
        <v>91370.61</v>
      </c>
      <c r="D23" s="61" t="s">
        <v>4</v>
      </c>
      <c r="E23" s="61">
        <v>23131.8</v>
      </c>
    </row>
    <row r="24" spans="1:6" s="49" customFormat="1" ht="29.25" thickBot="1">
      <c r="A24" s="45" t="s">
        <v>15</v>
      </c>
      <c r="B24" s="46" t="e">
        <f>#REF!</f>
        <v>#REF!</v>
      </c>
      <c r="C24" s="47">
        <f>C25+C26</f>
        <v>58602.600000000006</v>
      </c>
      <c r="D24" s="48"/>
      <c r="E24" s="48"/>
    </row>
    <row r="25" spans="1:6" s="59" customFormat="1" ht="15.75" thickBot="1">
      <c r="A25" s="61" t="s">
        <v>105</v>
      </c>
      <c r="B25" s="61"/>
      <c r="C25" s="61">
        <v>28197.7</v>
      </c>
      <c r="D25" s="61" t="s">
        <v>4</v>
      </c>
      <c r="E25" s="61">
        <v>17734.400000000001</v>
      </c>
    </row>
    <row r="26" spans="1:6" s="59" customFormat="1" ht="15.75" thickBot="1">
      <c r="A26" s="61" t="s">
        <v>106</v>
      </c>
      <c r="B26" s="61"/>
      <c r="C26" s="61">
        <v>30404.9</v>
      </c>
      <c r="D26" s="61" t="s">
        <v>4</v>
      </c>
      <c r="E26" s="61">
        <v>18316.2</v>
      </c>
    </row>
    <row r="27" spans="1:6" s="49" customFormat="1" ht="29.25" thickBot="1">
      <c r="A27" s="45" t="s">
        <v>16</v>
      </c>
      <c r="B27" s="50" t="e">
        <f>#REF!+#REF!</f>
        <v>#REF!</v>
      </c>
      <c r="C27" s="47">
        <f>C28+C29</f>
        <v>100748.94</v>
      </c>
      <c r="D27" s="51"/>
      <c r="E27" s="48"/>
    </row>
    <row r="28" spans="1:6" s="59" customFormat="1" ht="15.75" thickBot="1">
      <c r="A28" s="61" t="s">
        <v>66</v>
      </c>
      <c r="B28" s="61"/>
      <c r="C28" s="61">
        <v>50692.29</v>
      </c>
      <c r="D28" s="61" t="s">
        <v>13</v>
      </c>
      <c r="E28" s="61">
        <v>957</v>
      </c>
    </row>
    <row r="29" spans="1:6" s="59" customFormat="1" ht="15.75" thickBot="1">
      <c r="A29" s="61" t="s">
        <v>67</v>
      </c>
      <c r="B29" s="61"/>
      <c r="C29" s="61">
        <v>50056.65</v>
      </c>
      <c r="D29" s="61" t="s">
        <v>13</v>
      </c>
      <c r="E29" s="61">
        <v>945</v>
      </c>
    </row>
    <row r="30" spans="1:6" s="49" customFormat="1" ht="43.5" thickBot="1">
      <c r="A30" s="45" t="s">
        <v>17</v>
      </c>
      <c r="B30" s="46"/>
      <c r="C30" s="47">
        <f>C31+C32+C33+C34+C35+C36</f>
        <v>25676.28</v>
      </c>
      <c r="D30" s="48"/>
      <c r="E30" s="48"/>
    </row>
    <row r="31" spans="1:6" s="59" customFormat="1" ht="15.75" thickBot="1">
      <c r="A31" s="61" t="s">
        <v>127</v>
      </c>
      <c r="B31" s="61"/>
      <c r="C31" s="61">
        <v>2081.86</v>
      </c>
      <c r="D31" s="61" t="s">
        <v>4</v>
      </c>
      <c r="E31" s="61">
        <v>23131.8</v>
      </c>
    </row>
    <row r="32" spans="1:6" s="59" customFormat="1" ht="15.75" thickBot="1">
      <c r="A32" s="61" t="s">
        <v>128</v>
      </c>
      <c r="B32" s="61"/>
      <c r="C32" s="61">
        <v>2081.86</v>
      </c>
      <c r="D32" s="61" t="s">
        <v>4</v>
      </c>
      <c r="E32" s="61">
        <v>23131.8</v>
      </c>
    </row>
    <row r="33" spans="1:7" s="59" customFormat="1" ht="15.75" thickBot="1">
      <c r="A33" s="61" t="s">
        <v>125</v>
      </c>
      <c r="B33" s="61"/>
      <c r="C33" s="61">
        <v>1850.54</v>
      </c>
      <c r="D33" s="61" t="s">
        <v>4</v>
      </c>
      <c r="E33" s="61">
        <v>23131.8</v>
      </c>
    </row>
    <row r="34" spans="1:7" s="59" customFormat="1" ht="15.75" thickBot="1">
      <c r="A34" s="61" t="s">
        <v>126</v>
      </c>
      <c r="B34" s="61"/>
      <c r="C34" s="61">
        <v>2081.86</v>
      </c>
      <c r="D34" s="61" t="s">
        <v>4</v>
      </c>
      <c r="E34" s="61">
        <v>23131.8</v>
      </c>
    </row>
    <row r="35" spans="1:7" s="59" customFormat="1" ht="15.75" thickBot="1">
      <c r="A35" s="61" t="s">
        <v>117</v>
      </c>
      <c r="B35" s="61"/>
      <c r="C35" s="61">
        <v>8790.08</v>
      </c>
      <c r="D35" s="61" t="s">
        <v>4</v>
      </c>
      <c r="E35" s="61">
        <v>23131.8</v>
      </c>
    </row>
    <row r="36" spans="1:7" s="59" customFormat="1" ht="15.75" thickBot="1">
      <c r="A36" s="61" t="s">
        <v>117</v>
      </c>
      <c r="B36" s="61"/>
      <c r="C36" s="61">
        <v>8790.08</v>
      </c>
      <c r="D36" s="61" t="s">
        <v>4</v>
      </c>
      <c r="E36" s="61">
        <v>23131.8</v>
      </c>
    </row>
    <row r="37" spans="1:7" ht="43.5" outlineLevel="1" thickBot="1">
      <c r="A37" s="2" t="s">
        <v>18</v>
      </c>
      <c r="B37" s="11"/>
      <c r="C37" s="40">
        <f>C38+C39+C40+C41+C42+C43+C44+C45+C46+C47+C48+C49+C50</f>
        <v>126813.76999999999</v>
      </c>
      <c r="D37" s="12"/>
      <c r="E37" s="12"/>
      <c r="F37" s="9"/>
      <c r="G37" s="9"/>
    </row>
    <row r="38" spans="1:7" s="59" customFormat="1" ht="15.75" thickBot="1">
      <c r="A38" s="61" t="s">
        <v>75</v>
      </c>
      <c r="B38" s="61"/>
      <c r="C38" s="61">
        <v>1588</v>
      </c>
      <c r="D38" s="61" t="s">
        <v>71</v>
      </c>
      <c r="E38" s="61">
        <v>20</v>
      </c>
    </row>
    <row r="39" spans="1:7" s="59" customFormat="1" ht="15.75" thickBot="1">
      <c r="A39" s="61" t="s">
        <v>76</v>
      </c>
      <c r="B39" s="61"/>
      <c r="C39" s="61">
        <v>668.46</v>
      </c>
      <c r="D39" s="61" t="s">
        <v>71</v>
      </c>
      <c r="E39" s="61">
        <v>3</v>
      </c>
    </row>
    <row r="40" spans="1:7" s="59" customFormat="1" ht="15.75" thickBot="1">
      <c r="A40" s="61" t="s">
        <v>77</v>
      </c>
      <c r="B40" s="61"/>
      <c r="C40" s="61">
        <v>251.07</v>
      </c>
      <c r="D40" s="61" t="s">
        <v>4</v>
      </c>
      <c r="E40" s="61">
        <v>3</v>
      </c>
    </row>
    <row r="41" spans="1:7" s="59" customFormat="1" ht="15.75" thickBot="1">
      <c r="A41" s="61" t="s">
        <v>78</v>
      </c>
      <c r="B41" s="61"/>
      <c r="C41" s="61">
        <v>333.38</v>
      </c>
      <c r="D41" s="61" t="s">
        <v>71</v>
      </c>
      <c r="E41" s="61">
        <v>1</v>
      </c>
    </row>
    <row r="42" spans="1:7" s="59" customFormat="1" ht="15.75" thickBot="1">
      <c r="A42" s="61" t="s">
        <v>79</v>
      </c>
      <c r="B42" s="61"/>
      <c r="C42" s="61">
        <v>385.59</v>
      </c>
      <c r="D42" s="61" t="s">
        <v>71</v>
      </c>
      <c r="E42" s="61">
        <v>1</v>
      </c>
    </row>
    <row r="43" spans="1:7" s="59" customFormat="1" ht="15.75" thickBot="1">
      <c r="A43" s="61" t="s">
        <v>85</v>
      </c>
      <c r="B43" s="61"/>
      <c r="C43" s="61">
        <v>697.08</v>
      </c>
      <c r="D43" s="61" t="s">
        <v>71</v>
      </c>
      <c r="E43" s="61">
        <v>3</v>
      </c>
    </row>
    <row r="44" spans="1:7" s="59" customFormat="1" ht="15.75" thickBot="1">
      <c r="A44" s="61" t="s">
        <v>36</v>
      </c>
      <c r="B44" s="61"/>
      <c r="C44" s="61">
        <v>1034.98</v>
      </c>
      <c r="D44" s="61" t="s">
        <v>71</v>
      </c>
      <c r="E44" s="61">
        <v>1</v>
      </c>
    </row>
    <row r="45" spans="1:7" s="59" customFormat="1" ht="15.75" thickBot="1">
      <c r="A45" s="61" t="s">
        <v>95</v>
      </c>
      <c r="B45" s="61"/>
      <c r="C45" s="61">
        <v>1712.19</v>
      </c>
      <c r="D45" s="61" t="s">
        <v>4</v>
      </c>
      <c r="E45" s="61">
        <v>2.2999999999999998</v>
      </c>
    </row>
    <row r="46" spans="1:7" s="59" customFormat="1" ht="15.75" thickBot="1">
      <c r="A46" s="61" t="s">
        <v>96</v>
      </c>
      <c r="B46" s="61"/>
      <c r="C46" s="61">
        <v>611.34</v>
      </c>
      <c r="D46" s="61" t="s">
        <v>4</v>
      </c>
      <c r="E46" s="61">
        <v>0.9</v>
      </c>
    </row>
    <row r="47" spans="1:7" s="59" customFormat="1" ht="15.75" thickBot="1">
      <c r="A47" s="61" t="s">
        <v>112</v>
      </c>
      <c r="B47" s="61"/>
      <c r="C47" s="61">
        <v>111902</v>
      </c>
      <c r="D47" s="61" t="s">
        <v>71</v>
      </c>
      <c r="E47" s="61">
        <v>1</v>
      </c>
    </row>
    <row r="48" spans="1:7" s="59" customFormat="1" ht="15.75" thickBot="1">
      <c r="A48" s="61" t="s">
        <v>113</v>
      </c>
      <c r="B48" s="61"/>
      <c r="C48" s="61">
        <v>2981.84</v>
      </c>
      <c r="D48" s="61" t="s">
        <v>71</v>
      </c>
      <c r="E48" s="61">
        <v>1</v>
      </c>
    </row>
    <row r="49" spans="1:5" s="59" customFormat="1" ht="15.75" thickBot="1">
      <c r="A49" s="61" t="s">
        <v>114</v>
      </c>
      <c r="B49" s="61"/>
      <c r="C49" s="61">
        <v>4387.05</v>
      </c>
      <c r="D49" s="61" t="s">
        <v>71</v>
      </c>
      <c r="E49" s="61">
        <v>1</v>
      </c>
    </row>
    <row r="50" spans="1:5" s="59" customFormat="1" ht="15.75" thickBot="1">
      <c r="A50" s="61" t="s">
        <v>37</v>
      </c>
      <c r="B50" s="61"/>
      <c r="C50" s="61">
        <v>260.79000000000002</v>
      </c>
      <c r="D50" s="61" t="s">
        <v>71</v>
      </c>
      <c r="E50" s="61">
        <v>3</v>
      </c>
    </row>
    <row r="51" spans="1:5" s="10" customFormat="1" ht="57.75" outlineLevel="2" thickBot="1">
      <c r="A51" s="2" t="s">
        <v>19</v>
      </c>
      <c r="B51" s="21" t="e">
        <f>SUM(#REF!)</f>
        <v>#REF!</v>
      </c>
      <c r="C51" s="41">
        <f>SUM(C52:C82)</f>
        <v>180560.59999999998</v>
      </c>
      <c r="D51" s="22"/>
      <c r="E51" s="22"/>
    </row>
    <row r="52" spans="1:5" s="59" customFormat="1" ht="15.75" thickBot="1">
      <c r="A52" s="61" t="s">
        <v>87</v>
      </c>
      <c r="B52" s="61"/>
      <c r="C52" s="61">
        <v>1635</v>
      </c>
      <c r="D52" s="61" t="s">
        <v>34</v>
      </c>
      <c r="E52" s="61">
        <v>10</v>
      </c>
    </row>
    <row r="53" spans="1:5" s="59" customFormat="1" ht="15.75" thickBot="1">
      <c r="A53" s="61" t="s">
        <v>88</v>
      </c>
      <c r="B53" s="61"/>
      <c r="C53" s="61">
        <v>15315.93</v>
      </c>
      <c r="D53" s="61" t="s">
        <v>6</v>
      </c>
      <c r="E53" s="61">
        <v>49</v>
      </c>
    </row>
    <row r="54" spans="1:5" s="59" customFormat="1" ht="15.75" thickBot="1">
      <c r="A54" s="61" t="s">
        <v>89</v>
      </c>
      <c r="B54" s="61"/>
      <c r="C54" s="61">
        <v>546.42999999999995</v>
      </c>
      <c r="D54" s="61" t="s">
        <v>71</v>
      </c>
      <c r="E54" s="61">
        <v>1</v>
      </c>
    </row>
    <row r="55" spans="1:5" s="59" customFormat="1" ht="15.75" thickBot="1">
      <c r="A55" s="61" t="s">
        <v>90</v>
      </c>
      <c r="B55" s="61"/>
      <c r="C55" s="61">
        <v>383.63</v>
      </c>
      <c r="D55" s="61" t="s">
        <v>71</v>
      </c>
      <c r="E55" s="61">
        <v>1</v>
      </c>
    </row>
    <row r="56" spans="1:5" s="59" customFormat="1" ht="15.75" thickBot="1">
      <c r="A56" s="61" t="s">
        <v>92</v>
      </c>
      <c r="B56" s="61"/>
      <c r="C56" s="61">
        <v>8300.61</v>
      </c>
      <c r="D56" s="61" t="s">
        <v>71</v>
      </c>
      <c r="E56" s="61">
        <v>1</v>
      </c>
    </row>
    <row r="57" spans="1:5" s="59" customFormat="1" ht="15.75" thickBot="1">
      <c r="A57" s="61" t="s">
        <v>93</v>
      </c>
      <c r="B57" s="61"/>
      <c r="C57" s="61">
        <v>609.99</v>
      </c>
      <c r="D57" s="61" t="s">
        <v>71</v>
      </c>
      <c r="E57" s="61">
        <v>1</v>
      </c>
    </row>
    <row r="58" spans="1:5" s="59" customFormat="1" ht="15.75" thickBot="1">
      <c r="A58" s="61" t="s">
        <v>94</v>
      </c>
      <c r="B58" s="61"/>
      <c r="C58" s="61">
        <v>2166.54</v>
      </c>
      <c r="D58" s="61" t="s">
        <v>71</v>
      </c>
      <c r="E58" s="61">
        <v>2</v>
      </c>
    </row>
    <row r="59" spans="1:5" s="59" customFormat="1" ht="15.75" thickBot="1">
      <c r="A59" s="61" t="s">
        <v>97</v>
      </c>
      <c r="B59" s="61"/>
      <c r="C59" s="61">
        <v>2555.66</v>
      </c>
      <c r="D59" s="61" t="s">
        <v>34</v>
      </c>
      <c r="E59" s="61">
        <v>2</v>
      </c>
    </row>
    <row r="60" spans="1:5" s="59" customFormat="1" ht="15.75" thickBot="1">
      <c r="A60" s="61" t="s">
        <v>98</v>
      </c>
      <c r="B60" s="61"/>
      <c r="C60" s="61">
        <v>1890</v>
      </c>
      <c r="D60" s="61" t="s">
        <v>6</v>
      </c>
      <c r="E60" s="61">
        <v>3.5</v>
      </c>
    </row>
    <row r="61" spans="1:5" s="59" customFormat="1" ht="15.75" thickBot="1">
      <c r="A61" s="61" t="s">
        <v>99</v>
      </c>
      <c r="B61" s="61"/>
      <c r="C61" s="61">
        <v>6432.84</v>
      </c>
      <c r="D61" s="61" t="s">
        <v>6</v>
      </c>
      <c r="E61" s="61">
        <v>12</v>
      </c>
    </row>
    <row r="62" spans="1:5" s="59" customFormat="1" ht="15.75" thickBot="1">
      <c r="A62" s="61" t="s">
        <v>100</v>
      </c>
      <c r="B62" s="61"/>
      <c r="C62" s="61">
        <v>1231.33</v>
      </c>
      <c r="D62" s="61" t="s">
        <v>6</v>
      </c>
      <c r="E62" s="61">
        <v>1</v>
      </c>
    </row>
    <row r="63" spans="1:5" s="59" customFormat="1" ht="15.75" thickBot="1">
      <c r="A63" s="61" t="s">
        <v>29</v>
      </c>
      <c r="B63" s="61"/>
      <c r="C63" s="61">
        <v>179.6</v>
      </c>
      <c r="D63" s="61" t="s">
        <v>71</v>
      </c>
      <c r="E63" s="61">
        <v>1</v>
      </c>
    </row>
    <row r="64" spans="1:5" s="59" customFormat="1" ht="15.75" thickBot="1">
      <c r="A64" s="61" t="s">
        <v>49</v>
      </c>
      <c r="B64" s="61"/>
      <c r="C64" s="61">
        <v>1492.34</v>
      </c>
      <c r="D64" s="61" t="s">
        <v>71</v>
      </c>
      <c r="E64" s="61">
        <v>1</v>
      </c>
    </row>
    <row r="65" spans="1:5" s="59" customFormat="1" ht="15.75" thickBot="1">
      <c r="A65" s="61" t="s">
        <v>40</v>
      </c>
      <c r="B65" s="61"/>
      <c r="C65" s="61">
        <v>2514.39</v>
      </c>
      <c r="D65" s="61" t="s">
        <v>71</v>
      </c>
      <c r="E65" s="61">
        <v>3</v>
      </c>
    </row>
    <row r="66" spans="1:5" s="59" customFormat="1" ht="15.75" thickBot="1">
      <c r="A66" s="61" t="s">
        <v>32</v>
      </c>
      <c r="B66" s="61"/>
      <c r="C66" s="61">
        <v>3781.96</v>
      </c>
      <c r="D66" s="61" t="s">
        <v>33</v>
      </c>
      <c r="E66" s="61">
        <v>14</v>
      </c>
    </row>
    <row r="67" spans="1:5" s="59" customFormat="1" ht="15.75" thickBot="1">
      <c r="A67" s="61" t="s">
        <v>41</v>
      </c>
      <c r="B67" s="61"/>
      <c r="C67" s="61">
        <v>8966.7199999999993</v>
      </c>
      <c r="D67" s="61" t="s">
        <v>6</v>
      </c>
      <c r="E67" s="61">
        <v>32</v>
      </c>
    </row>
    <row r="68" spans="1:5" s="59" customFormat="1" ht="15.75" thickBot="1">
      <c r="A68" s="61" t="s">
        <v>42</v>
      </c>
      <c r="B68" s="61"/>
      <c r="C68" s="61">
        <v>1411.51</v>
      </c>
      <c r="D68" s="61" t="s">
        <v>119</v>
      </c>
      <c r="E68" s="61">
        <v>3</v>
      </c>
    </row>
    <row r="69" spans="1:5" s="59" customFormat="1" ht="15.75" thickBot="1">
      <c r="A69" s="61" t="s">
        <v>120</v>
      </c>
      <c r="B69" s="61"/>
      <c r="C69" s="61">
        <v>16318</v>
      </c>
      <c r="D69" s="61" t="s">
        <v>71</v>
      </c>
      <c r="E69" s="61">
        <v>2</v>
      </c>
    </row>
    <row r="70" spans="1:5" s="59" customFormat="1" ht="15.75" thickBot="1">
      <c r="A70" s="61" t="s">
        <v>43</v>
      </c>
      <c r="B70" s="61"/>
      <c r="C70" s="61">
        <v>56.46</v>
      </c>
      <c r="D70" s="61" t="s">
        <v>71</v>
      </c>
      <c r="E70" s="61">
        <v>0.5</v>
      </c>
    </row>
    <row r="71" spans="1:5" s="59" customFormat="1" ht="15.75" thickBot="1">
      <c r="A71" s="61" t="s">
        <v>121</v>
      </c>
      <c r="B71" s="61"/>
      <c r="C71" s="61">
        <v>1007</v>
      </c>
      <c r="D71" s="61" t="s">
        <v>71</v>
      </c>
      <c r="E71" s="61">
        <v>1</v>
      </c>
    </row>
    <row r="72" spans="1:5" s="59" customFormat="1" ht="15.75" thickBot="1">
      <c r="A72" s="61" t="s">
        <v>50</v>
      </c>
      <c r="B72" s="61"/>
      <c r="C72" s="61">
        <v>3107.65</v>
      </c>
      <c r="D72" s="61" t="s">
        <v>31</v>
      </c>
      <c r="E72" s="61">
        <v>5</v>
      </c>
    </row>
    <row r="73" spans="1:5" s="59" customFormat="1" ht="15.75" thickBot="1">
      <c r="A73" s="61" t="s">
        <v>122</v>
      </c>
      <c r="B73" s="61"/>
      <c r="C73" s="61">
        <v>56722</v>
      </c>
      <c r="D73" s="61" t="s">
        <v>123</v>
      </c>
      <c r="E73" s="61">
        <v>1</v>
      </c>
    </row>
    <row r="74" spans="1:5" s="59" customFormat="1" ht="15.75" thickBot="1">
      <c r="A74" s="61" t="s">
        <v>38</v>
      </c>
      <c r="B74" s="61"/>
      <c r="C74" s="61">
        <v>7267.95</v>
      </c>
      <c r="D74" s="61" t="s">
        <v>39</v>
      </c>
      <c r="E74" s="61">
        <v>15</v>
      </c>
    </row>
    <row r="75" spans="1:5" s="59" customFormat="1" ht="15.75" thickBot="1">
      <c r="A75" s="61" t="s">
        <v>30</v>
      </c>
      <c r="B75" s="61"/>
      <c r="C75" s="61">
        <v>8902.9599999999991</v>
      </c>
      <c r="D75" s="61" t="s">
        <v>31</v>
      </c>
      <c r="E75" s="61">
        <v>11</v>
      </c>
    </row>
    <row r="76" spans="1:5" s="59" customFormat="1" ht="15.75" thickBot="1">
      <c r="A76" s="61" t="s">
        <v>70</v>
      </c>
      <c r="B76" s="61"/>
      <c r="C76" s="61">
        <v>2138.36</v>
      </c>
      <c r="D76" s="61" t="s">
        <v>71</v>
      </c>
      <c r="E76" s="61">
        <v>1</v>
      </c>
    </row>
    <row r="77" spans="1:5" s="59" customFormat="1" ht="15.75" thickBot="1">
      <c r="A77" s="61" t="s">
        <v>72</v>
      </c>
      <c r="B77" s="61"/>
      <c r="C77" s="61">
        <v>336.08</v>
      </c>
      <c r="D77" s="61" t="s">
        <v>71</v>
      </c>
      <c r="E77" s="61">
        <v>1</v>
      </c>
    </row>
    <row r="78" spans="1:5" s="59" customFormat="1" ht="15.75" thickBot="1">
      <c r="A78" s="61" t="s">
        <v>73</v>
      </c>
      <c r="B78" s="61"/>
      <c r="C78" s="61">
        <v>2182.31</v>
      </c>
      <c r="D78" s="61" t="s">
        <v>74</v>
      </c>
      <c r="E78" s="61">
        <v>1</v>
      </c>
    </row>
    <row r="79" spans="1:5" s="59" customFormat="1" ht="15.75" thickBot="1">
      <c r="A79" s="61" t="s">
        <v>81</v>
      </c>
      <c r="B79" s="61"/>
      <c r="C79" s="61">
        <v>398.58</v>
      </c>
      <c r="D79" s="61" t="s">
        <v>71</v>
      </c>
      <c r="E79" s="61">
        <v>2</v>
      </c>
    </row>
    <row r="80" spans="1:5" s="59" customFormat="1" ht="15.75" thickBot="1">
      <c r="A80" s="61" t="s">
        <v>82</v>
      </c>
      <c r="B80" s="61"/>
      <c r="C80" s="61">
        <v>21613.9</v>
      </c>
      <c r="D80" s="61" t="s">
        <v>6</v>
      </c>
      <c r="E80" s="61">
        <v>77</v>
      </c>
    </row>
    <row r="81" spans="1:5" s="59" customFormat="1" ht="15.75" thickBot="1">
      <c r="A81" s="61" t="s">
        <v>83</v>
      </c>
      <c r="B81" s="61"/>
      <c r="C81" s="61">
        <v>299.72000000000003</v>
      </c>
      <c r="D81" s="61" t="s">
        <v>84</v>
      </c>
      <c r="E81" s="61">
        <v>2</v>
      </c>
    </row>
    <row r="82" spans="1:5" s="59" customFormat="1" ht="15.75" thickBot="1">
      <c r="A82" s="61" t="s">
        <v>83</v>
      </c>
      <c r="B82" s="61"/>
      <c r="C82" s="61">
        <v>795.15</v>
      </c>
      <c r="D82" s="61" t="s">
        <v>71</v>
      </c>
      <c r="E82" s="61">
        <v>3</v>
      </c>
    </row>
    <row r="83" spans="1:5" s="10" customFormat="1" ht="28.5" outlineLevel="2">
      <c r="A83" s="2" t="s">
        <v>24</v>
      </c>
      <c r="B83" s="21" t="e">
        <f>#REF!+#REF!</f>
        <v>#REF!</v>
      </c>
      <c r="C83" s="41">
        <v>0</v>
      </c>
      <c r="D83" s="22"/>
      <c r="E83" s="22"/>
    </row>
    <row r="84" spans="1:5" s="10" customFormat="1" ht="28.5" outlineLevel="2">
      <c r="A84" s="2" t="s">
        <v>25</v>
      </c>
      <c r="B84" s="21" t="e">
        <f>SUM(#REF!)</f>
        <v>#REF!</v>
      </c>
      <c r="C84" s="41">
        <v>0</v>
      </c>
      <c r="D84" s="22"/>
      <c r="E84" s="22"/>
    </row>
    <row r="85" spans="1:5" s="10" customFormat="1" ht="28.5" outlineLevel="2">
      <c r="A85" s="2" t="s">
        <v>26</v>
      </c>
      <c r="B85" s="21" t="e">
        <f>#REF!</f>
        <v>#REF!</v>
      </c>
      <c r="C85" s="41">
        <v>0</v>
      </c>
      <c r="D85" s="22"/>
      <c r="E85" s="22"/>
    </row>
    <row r="86" spans="1:5" s="10" customFormat="1" ht="29.25" outlineLevel="2" thickBot="1">
      <c r="A86" s="2" t="s">
        <v>27</v>
      </c>
      <c r="B86" s="21" t="e">
        <f>#REF!+#REF!</f>
        <v>#REF!</v>
      </c>
      <c r="C86" s="41">
        <f>C87+C88</f>
        <v>5249.5599999999995</v>
      </c>
      <c r="D86" s="22"/>
      <c r="E86" s="22"/>
    </row>
    <row r="87" spans="1:5" s="59" customFormat="1" ht="15.75" thickBot="1">
      <c r="A87" s="61" t="s">
        <v>86</v>
      </c>
      <c r="B87" s="61"/>
      <c r="C87" s="61">
        <v>826.56</v>
      </c>
      <c r="D87" s="61" t="s">
        <v>6</v>
      </c>
      <c r="E87" s="61">
        <v>3</v>
      </c>
    </row>
    <row r="88" spans="1:5" s="59" customFormat="1" ht="15.75" thickBot="1">
      <c r="A88" s="61" t="s">
        <v>91</v>
      </c>
      <c r="B88" s="61"/>
      <c r="C88" s="61">
        <v>4423</v>
      </c>
      <c r="D88" s="61" t="s">
        <v>6</v>
      </c>
      <c r="E88" s="61">
        <v>5</v>
      </c>
    </row>
    <row r="89" spans="1:5" s="10" customFormat="1" ht="29.25" outlineLevel="2" thickBot="1">
      <c r="A89" s="2" t="s">
        <v>28</v>
      </c>
      <c r="B89" s="21" t="e">
        <f>#REF!</f>
        <v>#REF!</v>
      </c>
      <c r="C89" s="41">
        <f>C90+C91</f>
        <v>10177.990000000002</v>
      </c>
      <c r="D89" s="22"/>
      <c r="E89" s="22"/>
    </row>
    <row r="90" spans="1:5" s="59" customFormat="1" ht="15.75" thickBot="1">
      <c r="A90" s="61" t="s">
        <v>129</v>
      </c>
      <c r="B90" s="61"/>
      <c r="C90" s="61">
        <v>5320.31</v>
      </c>
      <c r="D90" s="61" t="s">
        <v>4</v>
      </c>
      <c r="E90" s="61">
        <v>23131.8</v>
      </c>
    </row>
    <row r="91" spans="1:5" s="59" customFormat="1" ht="15.75" thickBot="1">
      <c r="A91" s="61" t="s">
        <v>104</v>
      </c>
      <c r="B91" s="61"/>
      <c r="C91" s="61">
        <v>4857.68</v>
      </c>
      <c r="D91" s="61" t="s">
        <v>4</v>
      </c>
      <c r="E91" s="61">
        <v>23131.8</v>
      </c>
    </row>
    <row r="92" spans="1:5" s="10" customFormat="1" ht="29.25" outlineLevel="2" thickBot="1">
      <c r="A92" s="2" t="s">
        <v>20</v>
      </c>
      <c r="B92" s="21" t="e">
        <f>B94+#REF!</f>
        <v>#REF!</v>
      </c>
      <c r="C92" s="41">
        <f>C93+C94</f>
        <v>39324.06</v>
      </c>
      <c r="D92" s="22"/>
      <c r="E92" s="22"/>
    </row>
    <row r="93" spans="1:5" s="59" customFormat="1" ht="15.75" thickBot="1">
      <c r="A93" s="61" t="s">
        <v>101</v>
      </c>
      <c r="B93" s="61"/>
      <c r="C93" s="61">
        <v>18505.439999999999</v>
      </c>
      <c r="D93" s="61" t="s">
        <v>4</v>
      </c>
      <c r="E93" s="61">
        <v>23131.8</v>
      </c>
    </row>
    <row r="94" spans="1:5" s="59" customFormat="1" ht="15.75" thickBot="1">
      <c r="A94" s="61" t="s">
        <v>102</v>
      </c>
      <c r="B94" s="61"/>
      <c r="C94" s="61">
        <v>20818.62</v>
      </c>
      <c r="D94" s="61" t="s">
        <v>4</v>
      </c>
      <c r="E94" s="61">
        <v>23131.8</v>
      </c>
    </row>
    <row r="95" spans="1:5" s="10" customFormat="1" ht="43.5" outlineLevel="2" thickBot="1">
      <c r="A95" s="2" t="s">
        <v>21</v>
      </c>
      <c r="B95" s="21" t="e">
        <f>#REF!</f>
        <v>#REF!</v>
      </c>
      <c r="C95" s="41">
        <f>C96</f>
        <v>1894.28</v>
      </c>
      <c r="D95" s="22"/>
      <c r="E95" s="22"/>
    </row>
    <row r="96" spans="1:5" s="59" customFormat="1" ht="15.75" thickBot="1">
      <c r="A96" s="61" t="s">
        <v>48</v>
      </c>
      <c r="B96" s="61"/>
      <c r="C96" s="61">
        <v>1894.28</v>
      </c>
      <c r="D96" s="61" t="s">
        <v>4</v>
      </c>
      <c r="E96" s="61">
        <v>1334</v>
      </c>
    </row>
    <row r="97" spans="1:5" s="10" customFormat="1" ht="57.75" outlineLevel="2" thickBot="1">
      <c r="A97" s="2" t="s">
        <v>22</v>
      </c>
      <c r="B97" s="21" t="e">
        <f>SUM(#REF!)</f>
        <v>#REF!</v>
      </c>
      <c r="C97" s="41">
        <f>C98+C99+C100+C101</f>
        <v>103682.81</v>
      </c>
      <c r="D97" s="22"/>
      <c r="E97" s="22"/>
    </row>
    <row r="98" spans="1:5" s="59" customFormat="1" ht="15.75" thickBot="1">
      <c r="A98" s="61" t="s">
        <v>134</v>
      </c>
      <c r="B98" s="61"/>
      <c r="C98" s="61">
        <v>181.66</v>
      </c>
      <c r="D98" s="61" t="s">
        <v>4</v>
      </c>
      <c r="E98" s="61">
        <v>10685.89</v>
      </c>
    </row>
    <row r="99" spans="1:5" s="59" customFormat="1" ht="15.75" thickBot="1">
      <c r="A99" s="61" t="s">
        <v>107</v>
      </c>
      <c r="B99" s="61"/>
      <c r="C99" s="61">
        <v>53839.21</v>
      </c>
      <c r="D99" s="61" t="s">
        <v>4</v>
      </c>
      <c r="E99" s="61">
        <v>21975.200000000001</v>
      </c>
    </row>
    <row r="100" spans="1:5" s="59" customFormat="1" ht="15.75" thickBot="1">
      <c r="A100" s="61" t="s">
        <v>108</v>
      </c>
      <c r="B100" s="61"/>
      <c r="C100" s="61">
        <v>47752.94</v>
      </c>
      <c r="D100" s="61" t="s">
        <v>4</v>
      </c>
      <c r="E100" s="61">
        <v>19491</v>
      </c>
    </row>
    <row r="101" spans="1:5" s="59" customFormat="1" ht="15.75" thickBot="1">
      <c r="A101" s="61" t="s">
        <v>118</v>
      </c>
      <c r="B101" s="61"/>
      <c r="C101" s="61">
        <v>1909</v>
      </c>
      <c r="D101" s="61" t="s">
        <v>5</v>
      </c>
      <c r="E101" s="61">
        <v>1</v>
      </c>
    </row>
    <row r="102" spans="1:5" s="10" customFormat="1" outlineLevel="2">
      <c r="A102" s="35" t="s">
        <v>59</v>
      </c>
      <c r="B102" s="36"/>
      <c r="C102" s="42">
        <f>C103</f>
        <v>5820</v>
      </c>
      <c r="D102" s="13"/>
      <c r="E102" s="43"/>
    </row>
    <row r="103" spans="1:5" s="10" customFormat="1" ht="45" outlineLevel="2">
      <c r="A103" s="53" t="s">
        <v>58</v>
      </c>
      <c r="B103" s="54"/>
      <c r="C103" s="43">
        <f>E103*5*12</f>
        <v>5820</v>
      </c>
      <c r="D103" s="13" t="s">
        <v>7</v>
      </c>
      <c r="E103" s="43">
        <v>97</v>
      </c>
    </row>
    <row r="104" spans="1:5" s="10" customFormat="1" outlineLevel="2">
      <c r="A104" s="23" t="s">
        <v>130</v>
      </c>
      <c r="B104" s="24" t="e">
        <f>B21+B24+B27+#REF!+B51+B83+B84+B85+B86+B89+B92+B95+B97+#REF!</f>
        <v>#REF!</v>
      </c>
      <c r="C104" s="41">
        <f>C21+C24+C27+C30+C37+C51+C83+C84+C86+C89+C92+C95+C97</f>
        <v>831077.07000000007</v>
      </c>
      <c r="D104" s="22" t="s">
        <v>135</v>
      </c>
      <c r="E104" s="22"/>
    </row>
    <row r="105" spans="1:5" s="10" customFormat="1" outlineLevel="2">
      <c r="A105" s="23" t="s">
        <v>131</v>
      </c>
      <c r="B105" s="25"/>
      <c r="C105" s="41">
        <f>C104*1.2+C102</f>
        <v>1003112.4840000001</v>
      </c>
      <c r="D105" s="22" t="s">
        <v>135</v>
      </c>
      <c r="E105" s="22"/>
    </row>
    <row r="106" spans="1:5" s="10" customFormat="1" outlineLevel="2">
      <c r="A106" s="23" t="s">
        <v>132</v>
      </c>
      <c r="B106" s="25"/>
      <c r="C106" s="41">
        <f>C6+C8+C11-C105</f>
        <v>2753946.2738000001</v>
      </c>
      <c r="D106" s="22" t="s">
        <v>135</v>
      </c>
      <c r="E106" s="22"/>
    </row>
    <row r="107" spans="1:5" s="10" customFormat="1" ht="28.5" outlineLevel="2">
      <c r="A107" s="2" t="s">
        <v>133</v>
      </c>
      <c r="B107" s="21"/>
      <c r="C107" s="41">
        <f>C106+C10</f>
        <v>2735476.6138000004</v>
      </c>
      <c r="D107" s="22" t="s">
        <v>135</v>
      </c>
      <c r="E107" s="22"/>
    </row>
    <row r="108" spans="1:5" s="10" customFormat="1" outlineLevel="2">
      <c r="A108" s="26"/>
      <c r="B108" s="27"/>
      <c r="C108" s="28"/>
      <c r="D108" s="28"/>
      <c r="E108" s="28"/>
    </row>
    <row r="109" spans="1:5" s="10" customFormat="1" outlineLevel="2">
      <c r="A109" s="26"/>
      <c r="B109" s="27"/>
      <c r="C109" s="28"/>
      <c r="D109" s="28"/>
      <c r="E109" s="28"/>
    </row>
    <row r="110" spans="1:5">
      <c r="A110" s="17"/>
      <c r="B110" s="18"/>
      <c r="C110" s="19"/>
      <c r="D110" s="20"/>
      <c r="E110" s="20"/>
    </row>
    <row r="111" spans="1:5">
      <c r="A111" s="29"/>
      <c r="B111" s="30"/>
      <c r="C111" s="31"/>
      <c r="D111" s="31"/>
      <c r="E111" s="31"/>
    </row>
    <row r="112" spans="1:5" s="10" customFormat="1" outlineLevel="2">
      <c r="A112" s="26"/>
      <c r="B112" s="27"/>
      <c r="C112" s="28"/>
      <c r="D112" s="28"/>
      <c r="E112" s="28"/>
    </row>
    <row r="113" spans="1:6">
      <c r="A113" s="17"/>
      <c r="B113" s="32"/>
      <c r="C113" s="19"/>
      <c r="D113" s="20"/>
      <c r="E113" s="20"/>
      <c r="F113" s="9"/>
    </row>
    <row r="114" spans="1:6" ht="16.5" customHeight="1">
      <c r="A114" s="17"/>
      <c r="B114" s="33"/>
      <c r="C114" s="19"/>
      <c r="D114" s="20"/>
      <c r="E114" s="20"/>
    </row>
    <row r="115" spans="1:6">
      <c r="A115" s="17"/>
      <c r="B115" s="33"/>
      <c r="C115" s="19"/>
      <c r="D115" s="20"/>
      <c r="E115" s="20"/>
    </row>
    <row r="116" spans="1:6">
      <c r="A116" s="17"/>
      <c r="B116" s="33"/>
      <c r="C116" s="19"/>
      <c r="D116" s="19"/>
      <c r="E116" s="20"/>
    </row>
  </sheetData>
  <mergeCells count="4">
    <mergeCell ref="A3:E3"/>
    <mergeCell ref="A20:E20"/>
    <mergeCell ref="C4:E4"/>
    <mergeCell ref="A7:E7"/>
  </mergeCells>
  <hyperlinks>
    <hyperlink ref="D5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rowBreaks count="1" manualBreakCount="1">
    <brk id="107" max="4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E139"/>
  <sheetViews>
    <sheetView topLeftCell="A118" workbookViewId="0">
      <selection activeCell="C139" sqref="C139"/>
    </sheetView>
  </sheetViews>
  <sheetFormatPr defaultRowHeight="15"/>
  <cols>
    <col min="1" max="1" width="47.5703125" customWidth="1"/>
    <col min="2" max="2" width="47.5703125" style="59" hidden="1" customWidth="1"/>
    <col min="3" max="3" width="13.85546875" customWidth="1"/>
  </cols>
  <sheetData>
    <row r="2" spans="1:5">
      <c r="A2" s="59"/>
      <c r="C2" s="59"/>
      <c r="D2" s="59"/>
      <c r="E2" s="59"/>
    </row>
    <row r="3" spans="1:5">
      <c r="A3" s="59"/>
      <c r="C3" s="59"/>
      <c r="D3" s="59"/>
      <c r="E3" s="59"/>
    </row>
    <row r="4" spans="1:5" ht="15.75" thickBot="1">
      <c r="A4" s="59"/>
      <c r="C4" s="59"/>
      <c r="D4" s="59"/>
      <c r="E4" s="59"/>
    </row>
    <row r="5" spans="1:5" ht="15.75" thickBot="1">
      <c r="A5" s="60" t="s">
        <v>44</v>
      </c>
      <c r="B5" s="60"/>
      <c r="C5" s="60" t="s">
        <v>45</v>
      </c>
      <c r="D5" s="60" t="s">
        <v>46</v>
      </c>
      <c r="E5" s="60" t="s">
        <v>47</v>
      </c>
    </row>
    <row r="6" spans="1:5" s="62" customFormat="1" ht="15.75" thickBot="1">
      <c r="A6" s="58" t="s">
        <v>66</v>
      </c>
      <c r="B6" s="58"/>
      <c r="C6" s="58">
        <v>50692.29</v>
      </c>
      <c r="D6" s="58" t="s">
        <v>13</v>
      </c>
      <c r="E6" s="58">
        <v>957</v>
      </c>
    </row>
    <row r="7" spans="1:5" ht="15.75" thickBot="1">
      <c r="A7" s="61"/>
      <c r="B7" s="61"/>
      <c r="C7" s="61">
        <v>50692.29</v>
      </c>
      <c r="D7" s="61"/>
      <c r="E7" s="61">
        <v>957</v>
      </c>
    </row>
    <row r="8" spans="1:5" s="62" customFormat="1" ht="15.75" thickBot="1">
      <c r="A8" s="58" t="s">
        <v>67</v>
      </c>
      <c r="B8" s="58"/>
      <c r="C8" s="58">
        <v>50056.65</v>
      </c>
      <c r="D8" s="58" t="s">
        <v>13</v>
      </c>
      <c r="E8" s="58">
        <v>945</v>
      </c>
    </row>
    <row r="9" spans="1:5" ht="15.75" thickBot="1">
      <c r="A9" s="61"/>
      <c r="B9" s="61"/>
      <c r="C9" s="61">
        <v>50056.65</v>
      </c>
      <c r="D9" s="61"/>
      <c r="E9" s="61">
        <v>945</v>
      </c>
    </row>
    <row r="10" spans="1:5" s="62" customFormat="1" ht="15.75" thickBot="1">
      <c r="A10" s="58" t="s">
        <v>38</v>
      </c>
      <c r="B10" s="58"/>
      <c r="C10" s="58">
        <v>7267.95</v>
      </c>
      <c r="D10" s="58" t="s">
        <v>39</v>
      </c>
      <c r="E10" s="58">
        <v>15</v>
      </c>
    </row>
    <row r="11" spans="1:5" ht="15.75" thickBot="1">
      <c r="A11" s="61"/>
      <c r="B11" s="61"/>
      <c r="C11" s="61">
        <v>7267.95</v>
      </c>
      <c r="D11" s="61"/>
      <c r="E11" s="61">
        <v>15</v>
      </c>
    </row>
    <row r="12" spans="1:5" s="62" customFormat="1" ht="15.75" thickBot="1">
      <c r="A12" s="58" t="s">
        <v>68</v>
      </c>
      <c r="B12" s="58"/>
      <c r="C12" s="58">
        <v>2081.86</v>
      </c>
      <c r="D12" s="58" t="s">
        <v>4</v>
      </c>
      <c r="E12" s="58">
        <v>23131.8</v>
      </c>
    </row>
    <row r="13" spans="1:5" ht="15.75" thickBot="1">
      <c r="A13" s="61"/>
      <c r="B13" s="61"/>
      <c r="C13" s="61">
        <v>2081.86</v>
      </c>
      <c r="D13" s="61"/>
      <c r="E13" s="61">
        <v>23131.8</v>
      </c>
    </row>
    <row r="14" spans="1:5" s="62" customFormat="1" ht="15.75" thickBot="1">
      <c r="A14" s="58" t="s">
        <v>69</v>
      </c>
      <c r="B14" s="58"/>
      <c r="C14" s="58">
        <v>2081.86</v>
      </c>
      <c r="D14" s="58" t="s">
        <v>4</v>
      </c>
      <c r="E14" s="58">
        <v>23131.8</v>
      </c>
    </row>
    <row r="15" spans="1:5" ht="15.75" thickBot="1">
      <c r="A15" s="61"/>
      <c r="B15" s="61"/>
      <c r="C15" s="61">
        <v>2081.86</v>
      </c>
      <c r="D15" s="61"/>
      <c r="E15" s="61">
        <v>23131.8</v>
      </c>
    </row>
    <row r="16" spans="1:5" s="62" customFormat="1" ht="15.75" thickBot="1">
      <c r="A16" s="58" t="s">
        <v>48</v>
      </c>
      <c r="B16" s="58"/>
      <c r="C16" s="58">
        <v>1894.28</v>
      </c>
      <c r="D16" s="58" t="s">
        <v>4</v>
      </c>
      <c r="E16" s="58">
        <v>1334</v>
      </c>
    </row>
    <row r="17" spans="1:5" ht="15.75" thickBot="1">
      <c r="A17" s="61"/>
      <c r="B17" s="61"/>
      <c r="C17" s="61">
        <v>1894.28</v>
      </c>
      <c r="D17" s="61"/>
      <c r="E17" s="61">
        <v>1334</v>
      </c>
    </row>
    <row r="18" spans="1:5" s="62" customFormat="1" ht="15.75" thickBot="1">
      <c r="A18" s="58" t="s">
        <v>30</v>
      </c>
      <c r="B18" s="58"/>
      <c r="C18" s="58">
        <v>8902.9599999999991</v>
      </c>
      <c r="D18" s="58" t="s">
        <v>31</v>
      </c>
      <c r="E18" s="58">
        <v>11</v>
      </c>
    </row>
    <row r="19" spans="1:5" ht="15.75" thickBot="1">
      <c r="A19" s="61"/>
      <c r="B19" s="61"/>
      <c r="C19" s="61">
        <v>8902.9599999999991</v>
      </c>
      <c r="D19" s="61"/>
      <c r="E19" s="61">
        <v>11</v>
      </c>
    </row>
    <row r="20" spans="1:5" s="62" customFormat="1" ht="15.75" thickBot="1">
      <c r="A20" s="58" t="s">
        <v>70</v>
      </c>
      <c r="B20" s="58"/>
      <c r="C20" s="58">
        <v>2138.36</v>
      </c>
      <c r="D20" s="58" t="s">
        <v>71</v>
      </c>
      <c r="E20" s="58">
        <v>1</v>
      </c>
    </row>
    <row r="21" spans="1:5" ht="15.75" thickBot="1">
      <c r="A21" s="61"/>
      <c r="B21" s="61"/>
      <c r="C21" s="61">
        <v>2138.36</v>
      </c>
      <c r="D21" s="61"/>
      <c r="E21" s="61">
        <v>1</v>
      </c>
    </row>
    <row r="22" spans="1:5" s="62" customFormat="1" ht="15.75" thickBot="1">
      <c r="A22" s="58" t="s">
        <v>72</v>
      </c>
      <c r="B22" s="58"/>
      <c r="C22" s="58">
        <v>336.08</v>
      </c>
      <c r="D22" s="58" t="s">
        <v>71</v>
      </c>
      <c r="E22" s="58">
        <v>1</v>
      </c>
    </row>
    <row r="23" spans="1:5" ht="15.75" thickBot="1">
      <c r="A23" s="61"/>
      <c r="B23" s="61"/>
      <c r="C23" s="61">
        <v>336.08</v>
      </c>
      <c r="D23" s="61"/>
      <c r="E23" s="61">
        <v>1</v>
      </c>
    </row>
    <row r="24" spans="1:5" s="62" customFormat="1" ht="15.75" thickBot="1">
      <c r="A24" s="58" t="s">
        <v>73</v>
      </c>
      <c r="B24" s="58"/>
      <c r="C24" s="58">
        <v>2182.31</v>
      </c>
      <c r="D24" s="58" t="s">
        <v>74</v>
      </c>
      <c r="E24" s="58">
        <v>1</v>
      </c>
    </row>
    <row r="25" spans="1:5" ht="15.75" thickBot="1">
      <c r="A25" s="61"/>
      <c r="B25" s="61"/>
      <c r="C25" s="61">
        <v>2182.31</v>
      </c>
      <c r="D25" s="61"/>
      <c r="E25" s="61">
        <v>1</v>
      </c>
    </row>
    <row r="26" spans="1:5" s="62" customFormat="1" ht="15.75" thickBot="1">
      <c r="A26" s="58" t="s">
        <v>75</v>
      </c>
      <c r="B26" s="58"/>
      <c r="C26" s="58">
        <v>1588</v>
      </c>
      <c r="D26" s="58" t="s">
        <v>71</v>
      </c>
      <c r="E26" s="58">
        <v>20</v>
      </c>
    </row>
    <row r="27" spans="1:5" ht="15.75" thickBot="1">
      <c r="A27" s="61"/>
      <c r="B27" s="61"/>
      <c r="C27" s="61">
        <v>1588</v>
      </c>
      <c r="D27" s="61"/>
      <c r="E27" s="61">
        <v>20</v>
      </c>
    </row>
    <row r="28" spans="1:5" s="62" customFormat="1" ht="15.75" thickBot="1">
      <c r="A28" s="58" t="s">
        <v>76</v>
      </c>
      <c r="B28" s="58"/>
      <c r="C28" s="58">
        <v>668.46</v>
      </c>
      <c r="D28" s="58" t="s">
        <v>71</v>
      </c>
      <c r="E28" s="58">
        <v>3</v>
      </c>
    </row>
    <row r="29" spans="1:5" ht="15.75" thickBot="1">
      <c r="A29" s="61"/>
      <c r="B29" s="61"/>
      <c r="C29" s="61">
        <v>668.46</v>
      </c>
      <c r="D29" s="61"/>
      <c r="E29" s="61">
        <v>3</v>
      </c>
    </row>
    <row r="30" spans="1:5" s="62" customFormat="1" ht="15.75" thickBot="1">
      <c r="A30" s="58" t="s">
        <v>77</v>
      </c>
      <c r="B30" s="58"/>
      <c r="C30" s="58">
        <v>251.07</v>
      </c>
      <c r="D30" s="58" t="s">
        <v>4</v>
      </c>
      <c r="E30" s="58">
        <v>3</v>
      </c>
    </row>
    <row r="31" spans="1:5" ht="15.75" thickBot="1">
      <c r="A31" s="61"/>
      <c r="B31" s="61"/>
      <c r="C31" s="61">
        <v>251.07</v>
      </c>
      <c r="D31" s="61"/>
      <c r="E31" s="61">
        <v>3</v>
      </c>
    </row>
    <row r="32" spans="1:5" s="62" customFormat="1" ht="15.75" thickBot="1">
      <c r="A32" s="58" t="s">
        <v>78</v>
      </c>
      <c r="B32" s="58"/>
      <c r="C32" s="58">
        <v>333.38</v>
      </c>
      <c r="D32" s="58" t="s">
        <v>71</v>
      </c>
      <c r="E32" s="58">
        <v>1</v>
      </c>
    </row>
    <row r="33" spans="1:5" ht="15.75" thickBot="1">
      <c r="A33" s="61"/>
      <c r="B33" s="61"/>
      <c r="C33" s="61">
        <v>333.38</v>
      </c>
      <c r="D33" s="61"/>
      <c r="E33" s="61">
        <v>1</v>
      </c>
    </row>
    <row r="34" spans="1:5" s="62" customFormat="1" ht="15.75" thickBot="1">
      <c r="A34" s="58" t="s">
        <v>79</v>
      </c>
      <c r="B34" s="58"/>
      <c r="C34" s="58">
        <v>385.59</v>
      </c>
      <c r="D34" s="58" t="s">
        <v>71</v>
      </c>
      <c r="E34" s="58">
        <v>1</v>
      </c>
    </row>
    <row r="35" spans="1:5" ht="15.75" thickBot="1">
      <c r="A35" s="61"/>
      <c r="B35" s="61"/>
      <c r="C35" s="61">
        <v>385.59</v>
      </c>
      <c r="D35" s="61"/>
      <c r="E35" s="61">
        <v>1</v>
      </c>
    </row>
    <row r="36" spans="1:5" ht="15.75" thickBot="1">
      <c r="A36" s="61" t="s">
        <v>80</v>
      </c>
      <c r="B36" s="61"/>
      <c r="C36" s="61">
        <v>181.66</v>
      </c>
      <c r="D36" s="61" t="s">
        <v>4</v>
      </c>
      <c r="E36" s="61">
        <v>10685.89</v>
      </c>
    </row>
    <row r="37" spans="1:5" ht="15.75" thickBot="1">
      <c r="A37" s="61"/>
      <c r="B37" s="61"/>
      <c r="C37" s="61">
        <v>181.66</v>
      </c>
      <c r="D37" s="61"/>
      <c r="E37" s="61">
        <v>10685.89</v>
      </c>
    </row>
    <row r="38" spans="1:5" s="62" customFormat="1" ht="15.75" thickBot="1">
      <c r="A38" s="58" t="s">
        <v>81</v>
      </c>
      <c r="B38" s="58"/>
      <c r="C38" s="58">
        <v>398.58</v>
      </c>
      <c r="D38" s="58" t="s">
        <v>71</v>
      </c>
      <c r="E38" s="58">
        <v>2</v>
      </c>
    </row>
    <row r="39" spans="1:5" ht="15.75" thickBot="1">
      <c r="A39" s="61"/>
      <c r="B39" s="61"/>
      <c r="C39" s="61">
        <v>398.58</v>
      </c>
      <c r="D39" s="61"/>
      <c r="E39" s="61">
        <v>2</v>
      </c>
    </row>
    <row r="40" spans="1:5" s="62" customFormat="1" ht="15.75" thickBot="1">
      <c r="A40" s="58" t="s">
        <v>82</v>
      </c>
      <c r="B40" s="58"/>
      <c r="C40" s="58">
        <v>21613.9</v>
      </c>
      <c r="D40" s="58" t="s">
        <v>6</v>
      </c>
      <c r="E40" s="58">
        <v>77</v>
      </c>
    </row>
    <row r="41" spans="1:5" ht="15.75" thickBot="1">
      <c r="A41" s="61"/>
      <c r="B41" s="61"/>
      <c r="C41" s="61">
        <v>21613.9</v>
      </c>
      <c r="D41" s="61"/>
      <c r="E41" s="61">
        <v>77</v>
      </c>
    </row>
    <row r="42" spans="1:5" s="62" customFormat="1" ht="15.75" thickBot="1">
      <c r="A42" s="58" t="s">
        <v>83</v>
      </c>
      <c r="B42" s="58"/>
      <c r="C42" s="58">
        <v>299.72000000000003</v>
      </c>
      <c r="D42" s="58" t="s">
        <v>84</v>
      </c>
      <c r="E42" s="58">
        <v>2</v>
      </c>
    </row>
    <row r="43" spans="1:5" s="62" customFormat="1" ht="15.75" thickBot="1">
      <c r="A43" s="58" t="s">
        <v>83</v>
      </c>
      <c r="B43" s="58"/>
      <c r="C43" s="58">
        <v>795.15</v>
      </c>
      <c r="D43" s="58" t="s">
        <v>71</v>
      </c>
      <c r="E43" s="58">
        <v>3</v>
      </c>
    </row>
    <row r="44" spans="1:5" ht="15.75" thickBot="1">
      <c r="A44" s="61"/>
      <c r="B44" s="61"/>
      <c r="C44" s="61">
        <v>1094.8699999999999</v>
      </c>
      <c r="D44" s="61"/>
      <c r="E44" s="61">
        <v>5</v>
      </c>
    </row>
    <row r="45" spans="1:5" s="62" customFormat="1" ht="15.75" thickBot="1">
      <c r="A45" s="58" t="s">
        <v>85</v>
      </c>
      <c r="B45" s="58"/>
      <c r="C45" s="58">
        <v>697.08</v>
      </c>
      <c r="D45" s="58" t="s">
        <v>71</v>
      </c>
      <c r="E45" s="58">
        <v>3</v>
      </c>
    </row>
    <row r="46" spans="1:5" ht="15.75" thickBot="1">
      <c r="A46" s="61"/>
      <c r="B46" s="61"/>
      <c r="C46" s="61">
        <v>697.08</v>
      </c>
      <c r="D46" s="61"/>
      <c r="E46" s="61">
        <v>3</v>
      </c>
    </row>
    <row r="47" spans="1:5" s="62" customFormat="1" ht="15.75" thickBot="1">
      <c r="A47" s="58" t="s">
        <v>86</v>
      </c>
      <c r="B47" s="58"/>
      <c r="C47" s="58">
        <v>826.56</v>
      </c>
      <c r="D47" s="58" t="s">
        <v>6</v>
      </c>
      <c r="E47" s="58">
        <v>3</v>
      </c>
    </row>
    <row r="48" spans="1:5" ht="15.75" thickBot="1">
      <c r="A48" s="61"/>
      <c r="B48" s="61"/>
      <c r="C48" s="61">
        <v>826.56</v>
      </c>
      <c r="D48" s="61"/>
      <c r="E48" s="61">
        <v>3</v>
      </c>
    </row>
    <row r="49" spans="1:5" s="62" customFormat="1" ht="15.75" thickBot="1">
      <c r="A49" s="58" t="s">
        <v>87</v>
      </c>
      <c r="B49" s="58"/>
      <c r="C49" s="58">
        <v>1635</v>
      </c>
      <c r="D49" s="58" t="s">
        <v>34</v>
      </c>
      <c r="E49" s="58">
        <v>10</v>
      </c>
    </row>
    <row r="50" spans="1:5" ht="15.75" thickBot="1">
      <c r="A50" s="61"/>
      <c r="B50" s="61"/>
      <c r="C50" s="61">
        <v>1635</v>
      </c>
      <c r="D50" s="61"/>
      <c r="E50" s="61">
        <v>10</v>
      </c>
    </row>
    <row r="51" spans="1:5" s="62" customFormat="1" ht="15.75" thickBot="1">
      <c r="A51" s="58" t="s">
        <v>88</v>
      </c>
      <c r="B51" s="58"/>
      <c r="C51" s="58">
        <v>15315.93</v>
      </c>
      <c r="D51" s="58" t="s">
        <v>6</v>
      </c>
      <c r="E51" s="58">
        <v>49</v>
      </c>
    </row>
    <row r="52" spans="1:5" ht="15.75" thickBot="1">
      <c r="A52" s="61"/>
      <c r="B52" s="61"/>
      <c r="C52" s="61">
        <v>15315.93</v>
      </c>
      <c r="D52" s="61"/>
      <c r="E52" s="61">
        <v>49</v>
      </c>
    </row>
    <row r="53" spans="1:5" s="62" customFormat="1" ht="15.75" thickBot="1">
      <c r="A53" s="58" t="s">
        <v>89</v>
      </c>
      <c r="B53" s="58"/>
      <c r="C53" s="58">
        <v>546.42999999999995</v>
      </c>
      <c r="D53" s="58" t="s">
        <v>71</v>
      </c>
      <c r="E53" s="58">
        <v>1</v>
      </c>
    </row>
    <row r="54" spans="1:5" ht="15.75" thickBot="1">
      <c r="A54" s="61"/>
      <c r="B54" s="61"/>
      <c r="C54" s="61">
        <v>546.42999999999995</v>
      </c>
      <c r="D54" s="61"/>
      <c r="E54" s="61">
        <v>1</v>
      </c>
    </row>
    <row r="55" spans="1:5" s="62" customFormat="1" ht="15.75" thickBot="1">
      <c r="A55" s="58" t="s">
        <v>90</v>
      </c>
      <c r="B55" s="58"/>
      <c r="C55" s="58">
        <v>383.63</v>
      </c>
      <c r="D55" s="58" t="s">
        <v>71</v>
      </c>
      <c r="E55" s="58">
        <v>1</v>
      </c>
    </row>
    <row r="56" spans="1:5" ht="15.75" thickBot="1">
      <c r="A56" s="61"/>
      <c r="B56" s="61"/>
      <c r="C56" s="61">
        <v>383.63</v>
      </c>
      <c r="D56" s="61"/>
      <c r="E56" s="61">
        <v>1</v>
      </c>
    </row>
    <row r="57" spans="1:5" s="62" customFormat="1" ht="15.75" thickBot="1">
      <c r="A57" s="58" t="s">
        <v>91</v>
      </c>
      <c r="B57" s="58"/>
      <c r="C57" s="58">
        <v>4423</v>
      </c>
      <c r="D57" s="58" t="s">
        <v>6</v>
      </c>
      <c r="E57" s="58">
        <v>5</v>
      </c>
    </row>
    <row r="58" spans="1:5" ht="15.75" thickBot="1">
      <c r="A58" s="61"/>
      <c r="B58" s="61"/>
      <c r="C58" s="61">
        <v>4423</v>
      </c>
      <c r="D58" s="61"/>
      <c r="E58" s="61">
        <v>5</v>
      </c>
    </row>
    <row r="59" spans="1:5" s="62" customFormat="1" ht="15.75" thickBot="1">
      <c r="A59" s="58" t="s">
        <v>92</v>
      </c>
      <c r="B59" s="58"/>
      <c r="C59" s="58">
        <v>8300.61</v>
      </c>
      <c r="D59" s="58" t="s">
        <v>71</v>
      </c>
      <c r="E59" s="58">
        <v>1</v>
      </c>
    </row>
    <row r="60" spans="1:5" ht="15.75" thickBot="1">
      <c r="A60" s="61"/>
      <c r="B60" s="61"/>
      <c r="C60" s="61">
        <v>8300.61</v>
      </c>
      <c r="D60" s="61"/>
      <c r="E60" s="61">
        <v>1</v>
      </c>
    </row>
    <row r="61" spans="1:5" s="62" customFormat="1" ht="15.75" thickBot="1">
      <c r="A61" s="58" t="s">
        <v>36</v>
      </c>
      <c r="B61" s="58"/>
      <c r="C61" s="58">
        <v>1034.98</v>
      </c>
      <c r="D61" s="58" t="s">
        <v>71</v>
      </c>
      <c r="E61" s="58">
        <v>1</v>
      </c>
    </row>
    <row r="62" spans="1:5" ht="15.75" thickBot="1">
      <c r="A62" s="61"/>
      <c r="B62" s="61"/>
      <c r="C62" s="61">
        <v>1034.98</v>
      </c>
      <c r="D62" s="61"/>
      <c r="E62" s="61">
        <v>1</v>
      </c>
    </row>
    <row r="63" spans="1:5" s="62" customFormat="1" ht="15.75" thickBot="1">
      <c r="A63" s="58" t="s">
        <v>93</v>
      </c>
      <c r="B63" s="58"/>
      <c r="C63" s="58">
        <v>609.99</v>
      </c>
      <c r="D63" s="58" t="s">
        <v>71</v>
      </c>
      <c r="E63" s="58">
        <v>1</v>
      </c>
    </row>
    <row r="64" spans="1:5" ht="15.75" thickBot="1">
      <c r="A64" s="61"/>
      <c r="B64" s="61"/>
      <c r="C64" s="61">
        <v>609.99</v>
      </c>
      <c r="D64" s="61"/>
      <c r="E64" s="61">
        <v>1</v>
      </c>
    </row>
    <row r="65" spans="1:5" s="62" customFormat="1" ht="15.75" thickBot="1">
      <c r="A65" s="58" t="s">
        <v>94</v>
      </c>
      <c r="B65" s="58"/>
      <c r="C65" s="58">
        <v>2166.54</v>
      </c>
      <c r="D65" s="58" t="s">
        <v>71</v>
      </c>
      <c r="E65" s="58">
        <v>2</v>
      </c>
    </row>
    <row r="66" spans="1:5" ht="15.75" thickBot="1">
      <c r="A66" s="61"/>
      <c r="B66" s="61"/>
      <c r="C66" s="61">
        <v>2166.54</v>
      </c>
      <c r="D66" s="61"/>
      <c r="E66" s="61">
        <v>2</v>
      </c>
    </row>
    <row r="67" spans="1:5" s="62" customFormat="1" ht="15.75" thickBot="1">
      <c r="A67" s="58" t="s">
        <v>95</v>
      </c>
      <c r="B67" s="58"/>
      <c r="C67" s="58">
        <v>1712.19</v>
      </c>
      <c r="D67" s="58" t="s">
        <v>4</v>
      </c>
      <c r="E67" s="58">
        <v>2.2999999999999998</v>
      </c>
    </row>
    <row r="68" spans="1:5" ht="15.75" thickBot="1">
      <c r="A68" s="61"/>
      <c r="B68" s="61"/>
      <c r="C68" s="61">
        <v>1712.19</v>
      </c>
      <c r="D68" s="61"/>
      <c r="E68" s="61">
        <v>2.2999999999999998</v>
      </c>
    </row>
    <row r="69" spans="1:5" s="62" customFormat="1" ht="15.75" thickBot="1">
      <c r="A69" s="58" t="s">
        <v>96</v>
      </c>
      <c r="B69" s="58"/>
      <c r="C69" s="58">
        <v>611.34</v>
      </c>
      <c r="D69" s="58" t="s">
        <v>4</v>
      </c>
      <c r="E69" s="58">
        <v>0.9</v>
      </c>
    </row>
    <row r="70" spans="1:5" ht="15.75" thickBot="1">
      <c r="A70" s="61"/>
      <c r="B70" s="61"/>
      <c r="C70" s="61">
        <v>611.34</v>
      </c>
      <c r="D70" s="61"/>
      <c r="E70" s="61">
        <v>0.9</v>
      </c>
    </row>
    <row r="71" spans="1:5" s="62" customFormat="1" ht="15.75" thickBot="1">
      <c r="A71" s="58" t="s">
        <v>97</v>
      </c>
      <c r="B71" s="58"/>
      <c r="C71" s="58">
        <v>2555.66</v>
      </c>
      <c r="D71" s="58" t="s">
        <v>34</v>
      </c>
      <c r="E71" s="58">
        <v>2</v>
      </c>
    </row>
    <row r="72" spans="1:5" ht="15.75" thickBot="1">
      <c r="A72" s="61"/>
      <c r="B72" s="61"/>
      <c r="C72" s="61">
        <v>2555.66</v>
      </c>
      <c r="D72" s="61"/>
      <c r="E72" s="61">
        <v>2</v>
      </c>
    </row>
    <row r="73" spans="1:5" s="62" customFormat="1" ht="15.75" thickBot="1">
      <c r="A73" s="58" t="s">
        <v>98</v>
      </c>
      <c r="B73" s="58"/>
      <c r="C73" s="58">
        <v>1890</v>
      </c>
      <c r="D73" s="58" t="s">
        <v>6</v>
      </c>
      <c r="E73" s="58">
        <v>3.5</v>
      </c>
    </row>
    <row r="74" spans="1:5" ht="15.75" thickBot="1">
      <c r="A74" s="61"/>
      <c r="B74" s="61"/>
      <c r="C74" s="61">
        <v>1890</v>
      </c>
      <c r="D74" s="61"/>
      <c r="E74" s="61">
        <v>3.5</v>
      </c>
    </row>
    <row r="75" spans="1:5" s="62" customFormat="1" ht="15.75" thickBot="1">
      <c r="A75" s="58" t="s">
        <v>99</v>
      </c>
      <c r="B75" s="58"/>
      <c r="C75" s="58">
        <v>6432.84</v>
      </c>
      <c r="D75" s="58" t="s">
        <v>6</v>
      </c>
      <c r="E75" s="58">
        <v>12</v>
      </c>
    </row>
    <row r="76" spans="1:5" ht="15.75" thickBot="1">
      <c r="A76" s="61"/>
      <c r="B76" s="61"/>
      <c r="C76" s="61">
        <v>6432.84</v>
      </c>
      <c r="D76" s="61"/>
      <c r="E76" s="61">
        <v>12</v>
      </c>
    </row>
    <row r="77" spans="1:5" s="62" customFormat="1" ht="15.75" thickBot="1">
      <c r="A77" s="58" t="s">
        <v>100</v>
      </c>
      <c r="B77" s="58"/>
      <c r="C77" s="58">
        <v>1231.33</v>
      </c>
      <c r="D77" s="58" t="s">
        <v>6</v>
      </c>
      <c r="E77" s="58">
        <v>1</v>
      </c>
    </row>
    <row r="78" spans="1:5" ht="15.75" thickBot="1">
      <c r="A78" s="61"/>
      <c r="B78" s="61"/>
      <c r="C78" s="61">
        <v>1231.33</v>
      </c>
      <c r="D78" s="61"/>
      <c r="E78" s="61">
        <v>1</v>
      </c>
    </row>
    <row r="79" spans="1:5" s="62" customFormat="1" ht="15.75" thickBot="1">
      <c r="A79" s="58" t="s">
        <v>101</v>
      </c>
      <c r="B79" s="58"/>
      <c r="C79" s="58">
        <v>18505.439999999999</v>
      </c>
      <c r="D79" s="58" t="s">
        <v>4</v>
      </c>
      <c r="E79" s="58">
        <v>23131.8</v>
      </c>
    </row>
    <row r="80" spans="1:5" ht="15.75" thickBot="1">
      <c r="A80" s="61"/>
      <c r="B80" s="61"/>
      <c r="C80" s="61">
        <v>18505.439999999999</v>
      </c>
      <c r="D80" s="61"/>
      <c r="E80" s="61">
        <v>23131.8</v>
      </c>
    </row>
    <row r="81" spans="1:5" s="62" customFormat="1" ht="15.75" thickBot="1">
      <c r="A81" s="58" t="s">
        <v>102</v>
      </c>
      <c r="B81" s="58"/>
      <c r="C81" s="58">
        <v>20818.62</v>
      </c>
      <c r="D81" s="58" t="s">
        <v>4</v>
      </c>
      <c r="E81" s="58">
        <v>23131.8</v>
      </c>
    </row>
    <row r="82" spans="1:5" ht="15.75" thickBot="1">
      <c r="A82" s="61"/>
      <c r="B82" s="61"/>
      <c r="C82" s="61">
        <v>20818.62</v>
      </c>
      <c r="D82" s="61"/>
      <c r="E82" s="61">
        <v>23131.8</v>
      </c>
    </row>
    <row r="83" spans="1:5" s="62" customFormat="1" ht="15.75" thickBot="1">
      <c r="A83" s="58" t="s">
        <v>103</v>
      </c>
      <c r="B83" s="58"/>
      <c r="C83" s="58">
        <v>5320.31</v>
      </c>
      <c r="D83" s="58" t="s">
        <v>4</v>
      </c>
      <c r="E83" s="58">
        <v>23131.8</v>
      </c>
    </row>
    <row r="84" spans="1:5" ht="15.75" thickBot="1">
      <c r="A84" s="61"/>
      <c r="B84" s="61"/>
      <c r="C84" s="61">
        <v>5320.31</v>
      </c>
      <c r="D84" s="61"/>
      <c r="E84" s="61">
        <v>23131.8</v>
      </c>
    </row>
    <row r="85" spans="1:5" s="62" customFormat="1" ht="15.75" thickBot="1">
      <c r="A85" s="58" t="s">
        <v>104</v>
      </c>
      <c r="B85" s="58"/>
      <c r="C85" s="58">
        <v>4857.68</v>
      </c>
      <c r="D85" s="58" t="s">
        <v>4</v>
      </c>
      <c r="E85" s="58">
        <v>23131.8</v>
      </c>
    </row>
    <row r="86" spans="1:5" ht="15.75" thickBot="1">
      <c r="A86" s="61"/>
      <c r="B86" s="61"/>
      <c r="C86" s="61">
        <v>4857.68</v>
      </c>
      <c r="D86" s="61"/>
      <c r="E86" s="61">
        <v>23131.8</v>
      </c>
    </row>
    <row r="87" spans="1:5" s="62" customFormat="1" ht="15.75" thickBot="1">
      <c r="A87" s="58" t="s">
        <v>105</v>
      </c>
      <c r="B87" s="58"/>
      <c r="C87" s="58">
        <v>28197.7</v>
      </c>
      <c r="D87" s="58" t="s">
        <v>4</v>
      </c>
      <c r="E87" s="58">
        <v>17734.400000000001</v>
      </c>
    </row>
    <row r="88" spans="1:5" ht="15.75" thickBot="1">
      <c r="A88" s="61"/>
      <c r="B88" s="61"/>
      <c r="C88" s="61">
        <v>28197.7</v>
      </c>
      <c r="D88" s="61"/>
      <c r="E88" s="61">
        <v>17734.400000000001</v>
      </c>
    </row>
    <row r="89" spans="1:5" s="62" customFormat="1" ht="15.75" thickBot="1">
      <c r="A89" s="58" t="s">
        <v>106</v>
      </c>
      <c r="B89" s="58"/>
      <c r="C89" s="58">
        <v>30404.9</v>
      </c>
      <c r="D89" s="58" t="s">
        <v>4</v>
      </c>
      <c r="E89" s="58">
        <v>18316.2</v>
      </c>
    </row>
    <row r="90" spans="1:5" ht="15.75" thickBot="1">
      <c r="A90" s="61"/>
      <c r="B90" s="61"/>
      <c r="C90" s="61">
        <v>30404.9</v>
      </c>
      <c r="D90" s="61"/>
      <c r="E90" s="61">
        <v>18316.2</v>
      </c>
    </row>
    <row r="91" spans="1:5" ht="15.75" thickBot="1">
      <c r="A91" s="61" t="s">
        <v>107</v>
      </c>
      <c r="B91" s="61"/>
      <c r="C91" s="61">
        <v>53839.21</v>
      </c>
      <c r="D91" s="61" t="s">
        <v>4</v>
      </c>
      <c r="E91" s="61">
        <v>21975.200000000001</v>
      </c>
    </row>
    <row r="92" spans="1:5" ht="15.75" thickBot="1">
      <c r="A92" s="61"/>
      <c r="B92" s="61"/>
      <c r="C92" s="61">
        <v>53839.21</v>
      </c>
      <c r="D92" s="61"/>
      <c r="E92" s="61">
        <v>21975.200000000001</v>
      </c>
    </row>
    <row r="93" spans="1:5" ht="15.75" thickBot="1">
      <c r="A93" s="61" t="s">
        <v>108</v>
      </c>
      <c r="B93" s="61"/>
      <c r="C93" s="61">
        <v>47752.94</v>
      </c>
      <c r="D93" s="61" t="s">
        <v>4</v>
      </c>
      <c r="E93" s="61">
        <v>19491</v>
      </c>
    </row>
    <row r="94" spans="1:5" ht="15.75" thickBot="1">
      <c r="A94" s="61"/>
      <c r="B94" s="61"/>
      <c r="C94" s="61">
        <v>47752.94</v>
      </c>
      <c r="D94" s="61"/>
      <c r="E94" s="61">
        <v>19491</v>
      </c>
    </row>
    <row r="95" spans="1:5" s="62" customFormat="1" ht="15.75" thickBot="1">
      <c r="A95" s="58" t="s">
        <v>109</v>
      </c>
      <c r="B95" s="58"/>
      <c r="C95" s="58">
        <v>86975.57</v>
      </c>
      <c r="D95" s="58" t="s">
        <v>4</v>
      </c>
      <c r="E95" s="58">
        <v>23131.8</v>
      </c>
    </row>
    <row r="96" spans="1:5" ht="15.75" thickBot="1">
      <c r="A96" s="61"/>
      <c r="B96" s="61"/>
      <c r="C96" s="61">
        <v>86975.57</v>
      </c>
      <c r="D96" s="61"/>
      <c r="E96" s="61">
        <v>23131.8</v>
      </c>
    </row>
    <row r="97" spans="1:5" s="62" customFormat="1" ht="15.75" thickBot="1">
      <c r="A97" s="58" t="s">
        <v>111</v>
      </c>
      <c r="B97" s="58"/>
      <c r="C97" s="58">
        <v>91370.61</v>
      </c>
      <c r="D97" s="58" t="s">
        <v>4</v>
      </c>
      <c r="E97" s="58">
        <v>23131.8</v>
      </c>
    </row>
    <row r="98" spans="1:5" ht="15.75" thickBot="1">
      <c r="A98" s="61"/>
      <c r="B98" s="61"/>
      <c r="C98" s="61">
        <v>91370.61</v>
      </c>
      <c r="D98" s="61"/>
      <c r="E98" s="61">
        <v>23131.8</v>
      </c>
    </row>
    <row r="99" spans="1:5" s="62" customFormat="1" ht="15.75" thickBot="1">
      <c r="A99" s="58" t="s">
        <v>112</v>
      </c>
      <c r="B99" s="58"/>
      <c r="C99" s="58">
        <v>273005</v>
      </c>
      <c r="D99" s="58" t="s">
        <v>71</v>
      </c>
      <c r="E99" s="58">
        <v>1</v>
      </c>
    </row>
    <row r="100" spans="1:5" ht="15.75" thickBot="1">
      <c r="A100" s="61"/>
      <c r="B100" s="61"/>
      <c r="C100" s="61">
        <v>273005</v>
      </c>
      <c r="D100" s="61"/>
      <c r="E100" s="61">
        <v>1</v>
      </c>
    </row>
    <row r="101" spans="1:5" s="62" customFormat="1" ht="15.75" thickBot="1">
      <c r="A101" s="58" t="s">
        <v>29</v>
      </c>
      <c r="B101" s="58"/>
      <c r="C101" s="58">
        <v>179.6</v>
      </c>
      <c r="D101" s="58" t="s">
        <v>71</v>
      </c>
      <c r="E101" s="58">
        <v>1</v>
      </c>
    </row>
    <row r="102" spans="1:5" ht="15.75" thickBot="1">
      <c r="A102" s="61"/>
      <c r="B102" s="61"/>
      <c r="C102" s="61">
        <v>179.6</v>
      </c>
      <c r="D102" s="61"/>
      <c r="E102" s="61">
        <v>1</v>
      </c>
    </row>
    <row r="103" spans="1:5" s="62" customFormat="1" ht="15.75" thickBot="1">
      <c r="A103" s="58" t="s">
        <v>113</v>
      </c>
      <c r="B103" s="58"/>
      <c r="C103" s="58">
        <v>2981.84</v>
      </c>
      <c r="D103" s="58" t="s">
        <v>71</v>
      </c>
      <c r="E103" s="58">
        <v>1</v>
      </c>
    </row>
    <row r="104" spans="1:5" ht="15.75" thickBot="1">
      <c r="A104" s="61"/>
      <c r="B104" s="61"/>
      <c r="C104" s="61">
        <v>2981.84</v>
      </c>
      <c r="D104" s="61"/>
      <c r="E104" s="61">
        <v>1</v>
      </c>
    </row>
    <row r="105" spans="1:5" s="62" customFormat="1" ht="15.75" thickBot="1">
      <c r="A105" s="58" t="s">
        <v>114</v>
      </c>
      <c r="B105" s="58"/>
      <c r="C105" s="58">
        <v>4387.05</v>
      </c>
      <c r="D105" s="58" t="s">
        <v>71</v>
      </c>
      <c r="E105" s="58">
        <v>1</v>
      </c>
    </row>
    <row r="106" spans="1:5" ht="15.75" thickBot="1">
      <c r="A106" s="61"/>
      <c r="B106" s="61"/>
      <c r="C106" s="61">
        <v>4387.05</v>
      </c>
      <c r="D106" s="61"/>
      <c r="E106" s="61">
        <v>1</v>
      </c>
    </row>
    <row r="107" spans="1:5" s="62" customFormat="1" ht="15.75" thickBot="1">
      <c r="A107" s="58" t="s">
        <v>115</v>
      </c>
      <c r="B107" s="58"/>
      <c r="C107" s="58">
        <v>1850.54</v>
      </c>
      <c r="D107" s="58" t="s">
        <v>4</v>
      </c>
      <c r="E107" s="58">
        <v>23131.8</v>
      </c>
    </row>
    <row r="108" spans="1:5" ht="15.75" thickBot="1">
      <c r="A108" s="61"/>
      <c r="B108" s="61"/>
      <c r="C108" s="61">
        <v>1850.54</v>
      </c>
      <c r="D108" s="61"/>
      <c r="E108" s="61">
        <v>23131.8</v>
      </c>
    </row>
    <row r="109" spans="1:5" s="62" customFormat="1" ht="15.75" thickBot="1">
      <c r="A109" s="58" t="s">
        <v>116</v>
      </c>
      <c r="B109" s="58"/>
      <c r="C109" s="58">
        <v>2081.86</v>
      </c>
      <c r="D109" s="58" t="s">
        <v>4</v>
      </c>
      <c r="E109" s="58">
        <v>23131.8</v>
      </c>
    </row>
    <row r="110" spans="1:5" ht="15.75" thickBot="1">
      <c r="A110" s="61"/>
      <c r="B110" s="61"/>
      <c r="C110" s="61">
        <v>2081.86</v>
      </c>
      <c r="D110" s="61"/>
      <c r="E110" s="61">
        <v>23131.8</v>
      </c>
    </row>
    <row r="111" spans="1:5" s="62" customFormat="1" ht="15.75" thickBot="1">
      <c r="A111" s="58" t="s">
        <v>49</v>
      </c>
      <c r="B111" s="58"/>
      <c r="C111" s="58">
        <v>1492.34</v>
      </c>
      <c r="D111" s="58" t="s">
        <v>71</v>
      </c>
      <c r="E111" s="58">
        <v>1</v>
      </c>
    </row>
    <row r="112" spans="1:5" ht="15.75" thickBot="1">
      <c r="A112" s="61"/>
      <c r="B112" s="61"/>
      <c r="C112" s="61">
        <v>1492.34</v>
      </c>
      <c r="D112" s="61"/>
      <c r="E112" s="61">
        <v>1</v>
      </c>
    </row>
    <row r="113" spans="1:5" s="62" customFormat="1" ht="15.75" thickBot="1">
      <c r="A113" s="58" t="s">
        <v>117</v>
      </c>
      <c r="B113" s="58"/>
      <c r="C113" s="58">
        <v>8790.08</v>
      </c>
      <c r="D113" s="58" t="s">
        <v>4</v>
      </c>
      <c r="E113" s="58">
        <v>23131.8</v>
      </c>
    </row>
    <row r="114" spans="1:5" ht="15.75" thickBot="1">
      <c r="A114" s="61"/>
      <c r="B114" s="61"/>
      <c r="C114" s="61">
        <v>8790.08</v>
      </c>
      <c r="D114" s="61"/>
      <c r="E114" s="61">
        <v>23131.8</v>
      </c>
    </row>
    <row r="115" spans="1:5" s="62" customFormat="1" ht="15.75" thickBot="1">
      <c r="A115" s="58" t="s">
        <v>117</v>
      </c>
      <c r="B115" s="58"/>
      <c r="C115" s="58">
        <v>8790.08</v>
      </c>
      <c r="D115" s="58" t="s">
        <v>4</v>
      </c>
      <c r="E115" s="58">
        <v>23131.8</v>
      </c>
    </row>
    <row r="116" spans="1:5" ht="15.75" thickBot="1">
      <c r="A116" s="61"/>
      <c r="B116" s="61"/>
      <c r="C116" s="61">
        <v>8790.08</v>
      </c>
      <c r="D116" s="61"/>
      <c r="E116" s="61">
        <v>23131.8</v>
      </c>
    </row>
    <row r="117" spans="1:5" s="62" customFormat="1" ht="15.75" thickBot="1">
      <c r="A117" s="58" t="s">
        <v>40</v>
      </c>
      <c r="B117" s="58"/>
      <c r="C117" s="58">
        <v>2514.39</v>
      </c>
      <c r="D117" s="58" t="s">
        <v>71</v>
      </c>
      <c r="E117" s="58">
        <v>3</v>
      </c>
    </row>
    <row r="118" spans="1:5" ht="15.75" thickBot="1">
      <c r="A118" s="61"/>
      <c r="B118" s="61"/>
      <c r="C118" s="61">
        <v>2514.39</v>
      </c>
      <c r="D118" s="61"/>
      <c r="E118" s="61">
        <v>3</v>
      </c>
    </row>
    <row r="119" spans="1:5" s="62" customFormat="1" ht="15.75" thickBot="1">
      <c r="A119" s="58" t="s">
        <v>37</v>
      </c>
      <c r="B119" s="58"/>
      <c r="C119" s="58">
        <v>260.79000000000002</v>
      </c>
      <c r="D119" s="58" t="s">
        <v>71</v>
      </c>
      <c r="E119" s="58">
        <v>3</v>
      </c>
    </row>
    <row r="120" spans="1:5" ht="15.75" thickBot="1">
      <c r="A120" s="61"/>
      <c r="B120" s="61"/>
      <c r="C120" s="61">
        <v>260.79000000000002</v>
      </c>
      <c r="D120" s="61"/>
      <c r="E120" s="61">
        <v>3</v>
      </c>
    </row>
    <row r="121" spans="1:5" s="62" customFormat="1" ht="15.75" thickBot="1">
      <c r="A121" s="58" t="s">
        <v>32</v>
      </c>
      <c r="B121" s="58"/>
      <c r="C121" s="58">
        <v>3781.96</v>
      </c>
      <c r="D121" s="58" t="s">
        <v>33</v>
      </c>
      <c r="E121" s="58">
        <v>14</v>
      </c>
    </row>
    <row r="122" spans="1:5" ht="15.75" thickBot="1">
      <c r="A122" s="61"/>
      <c r="B122" s="61"/>
      <c r="C122" s="61">
        <v>3781.96</v>
      </c>
      <c r="D122" s="61"/>
      <c r="E122" s="61">
        <v>14</v>
      </c>
    </row>
    <row r="123" spans="1:5" ht="15.75" thickBot="1">
      <c r="A123" s="61" t="s">
        <v>118</v>
      </c>
      <c r="B123" s="61"/>
      <c r="C123" s="61">
        <v>1909</v>
      </c>
      <c r="D123" s="61" t="s">
        <v>5</v>
      </c>
      <c r="E123" s="61">
        <v>1</v>
      </c>
    </row>
    <row r="124" spans="1:5" ht="15.75" thickBot="1">
      <c r="A124" s="61"/>
      <c r="B124" s="61"/>
      <c r="C124" s="61">
        <v>1909</v>
      </c>
      <c r="D124" s="61"/>
      <c r="E124" s="61">
        <v>1</v>
      </c>
    </row>
    <row r="125" spans="1:5" s="62" customFormat="1" ht="15.75" thickBot="1">
      <c r="A125" s="58" t="s">
        <v>41</v>
      </c>
      <c r="B125" s="58"/>
      <c r="C125" s="58">
        <v>8966.7199999999993</v>
      </c>
      <c r="D125" s="58" t="s">
        <v>6</v>
      </c>
      <c r="E125" s="58">
        <v>32</v>
      </c>
    </row>
    <row r="126" spans="1:5" ht="15.75" thickBot="1">
      <c r="A126" s="61"/>
      <c r="B126" s="61"/>
      <c r="C126" s="61">
        <v>8966.7199999999993</v>
      </c>
      <c r="D126" s="61"/>
      <c r="E126" s="61">
        <v>32</v>
      </c>
    </row>
    <row r="127" spans="1:5" s="62" customFormat="1" ht="15.75" thickBot="1">
      <c r="A127" s="58" t="s">
        <v>42</v>
      </c>
      <c r="B127" s="58"/>
      <c r="C127" s="58">
        <v>1411.51</v>
      </c>
      <c r="D127" s="58" t="s">
        <v>119</v>
      </c>
      <c r="E127" s="58">
        <v>3</v>
      </c>
    </row>
    <row r="128" spans="1:5" ht="15.75" thickBot="1">
      <c r="A128" s="61"/>
      <c r="B128" s="61"/>
      <c r="C128" s="61">
        <v>1411.51</v>
      </c>
      <c r="D128" s="61"/>
      <c r="E128" s="61">
        <v>3</v>
      </c>
    </row>
    <row r="129" spans="1:5" s="62" customFormat="1" ht="15.75" thickBot="1">
      <c r="A129" s="58" t="s">
        <v>120</v>
      </c>
      <c r="B129" s="58"/>
      <c r="C129" s="58">
        <v>16318</v>
      </c>
      <c r="D129" s="58" t="s">
        <v>71</v>
      </c>
      <c r="E129" s="58">
        <v>2</v>
      </c>
    </row>
    <row r="130" spans="1:5" ht="15.75" thickBot="1">
      <c r="A130" s="61"/>
      <c r="B130" s="61"/>
      <c r="C130" s="61">
        <v>16318</v>
      </c>
      <c r="D130" s="61"/>
      <c r="E130" s="61">
        <v>2</v>
      </c>
    </row>
    <row r="131" spans="1:5" s="62" customFormat="1" ht="15.75" thickBot="1">
      <c r="A131" s="58" t="s">
        <v>43</v>
      </c>
      <c r="B131" s="58"/>
      <c r="C131" s="58">
        <v>56.46</v>
      </c>
      <c r="D131" s="58" t="s">
        <v>71</v>
      </c>
      <c r="E131" s="58">
        <v>0.5</v>
      </c>
    </row>
    <row r="132" spans="1:5" ht="15.75" thickBot="1">
      <c r="A132" s="61"/>
      <c r="B132" s="61"/>
      <c r="C132" s="61">
        <v>56.46</v>
      </c>
      <c r="D132" s="61"/>
      <c r="E132" s="61">
        <v>0.5</v>
      </c>
    </row>
    <row r="133" spans="1:5" s="62" customFormat="1" ht="15.75" thickBot="1">
      <c r="A133" s="58" t="s">
        <v>121</v>
      </c>
      <c r="B133" s="58"/>
      <c r="C133" s="58">
        <v>1007</v>
      </c>
      <c r="D133" s="58" t="s">
        <v>71</v>
      </c>
      <c r="E133" s="58">
        <v>1</v>
      </c>
    </row>
    <row r="134" spans="1:5" ht="15.75" thickBot="1">
      <c r="A134" s="61"/>
      <c r="B134" s="61"/>
      <c r="C134" s="61">
        <v>1007</v>
      </c>
      <c r="D134" s="61"/>
      <c r="E134" s="61">
        <v>1</v>
      </c>
    </row>
    <row r="135" spans="1:5" s="62" customFormat="1" ht="15.75" thickBot="1">
      <c r="A135" s="58" t="s">
        <v>50</v>
      </c>
      <c r="B135" s="58"/>
      <c r="C135" s="58">
        <v>3107.65</v>
      </c>
      <c r="D135" s="58" t="s">
        <v>31</v>
      </c>
      <c r="E135" s="58">
        <v>5</v>
      </c>
    </row>
    <row r="136" spans="1:5" ht="15.75" thickBot="1">
      <c r="A136" s="61"/>
      <c r="B136" s="61"/>
      <c r="C136" s="61">
        <v>3107.65</v>
      </c>
      <c r="D136" s="61"/>
      <c r="E136" s="61">
        <v>5</v>
      </c>
    </row>
    <row r="137" spans="1:5" s="62" customFormat="1" ht="15.75" thickBot="1">
      <c r="A137" s="58" t="s">
        <v>122</v>
      </c>
      <c r="B137" s="58"/>
      <c r="C137" s="58">
        <v>56722</v>
      </c>
      <c r="D137" s="58" t="s">
        <v>123</v>
      </c>
      <c r="E137" s="58">
        <v>1</v>
      </c>
    </row>
    <row r="138" spans="1:5" ht="15.75" thickBot="1">
      <c r="A138" s="61"/>
      <c r="B138" s="61"/>
      <c r="C138" s="61">
        <v>56722</v>
      </c>
      <c r="D138" s="61"/>
      <c r="E138" s="61">
        <v>1</v>
      </c>
    </row>
    <row r="139" spans="1:5" ht="15.75" thickBot="1">
      <c r="A139" s="61"/>
      <c r="B139" s="61"/>
      <c r="C139" s="61">
        <v>992180.07</v>
      </c>
      <c r="D139" s="61"/>
      <c r="E139" s="61">
        <v>369330.49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Nikiforova_LY</cp:lastModifiedBy>
  <cp:lastPrinted>2019-02-13T05:30:46Z</cp:lastPrinted>
  <dcterms:created xsi:type="dcterms:W3CDTF">2016-03-18T02:51:51Z</dcterms:created>
  <dcterms:modified xsi:type="dcterms:W3CDTF">2020-03-19T00:18:43Z</dcterms:modified>
</cp:coreProperties>
</file>