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селенгин.17" sheetId="1" r:id="rId1"/>
    <sheet name="накоп 2020" sheetId="2" r:id="rId2"/>
    <sheet name="Лист3" sheetId="3" r:id="rId3"/>
  </sheets>
  <definedNames>
    <definedName name="_xlnm.Print_Area" localSheetId="0">селенгин.17!$A$1:$E$47</definedName>
  </definedNames>
  <calcPr calcId="145621" calcMode="manual"/>
</workbook>
</file>

<file path=xl/calcChain.xml><?xml version="1.0" encoding="utf-8"?>
<calcChain xmlns="http://schemas.openxmlformats.org/spreadsheetml/2006/main">
  <c r="C46" i="1" l="1"/>
  <c r="C47" i="1" s="1"/>
  <c r="C18" i="1"/>
  <c r="C38" i="1"/>
  <c r="C21" i="1"/>
  <c r="C22" i="2"/>
  <c r="C7" i="1" l="1"/>
  <c r="C34" i="1"/>
  <c r="C24" i="1"/>
  <c r="C15" i="1"/>
  <c r="C12" i="1"/>
  <c r="C44" i="1" s="1"/>
  <c r="C45" i="1" s="1"/>
  <c r="C8" i="1"/>
  <c r="C10" i="1" s="1"/>
  <c r="B24" i="1" l="1"/>
  <c r="B38" i="1"/>
  <c r="B32" i="1"/>
  <c r="B30" i="1"/>
  <c r="B29" i="1" l="1"/>
  <c r="B43" i="1"/>
  <c r="B37" i="1"/>
  <c r="B34" i="1"/>
  <c r="B33" i="1"/>
  <c r="B31" i="1"/>
  <c r="B18" i="1"/>
  <c r="B15" i="1"/>
  <c r="B12" i="1"/>
  <c r="B44" i="1" l="1"/>
</calcChain>
</file>

<file path=xl/sharedStrings.xml><?xml version="1.0" encoding="utf-8"?>
<sst xmlns="http://schemas.openxmlformats.org/spreadsheetml/2006/main" count="117" uniqueCount="65">
  <si>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</si>
  <si>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</si>
  <si>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</si>
  <si>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</si>
  <si>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</si>
  <si>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</si>
  <si>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</si>
  <si>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</si>
  <si>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</si>
  <si>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</si>
  <si>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</si>
  <si>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</si>
  <si>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</si>
  <si>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</si>
  <si>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</si>
  <si>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</si>
  <si>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</si>
  <si>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</si>
  <si>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</si>
  <si>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</si>
  <si>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</si>
  <si>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</si>
  <si>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</si>
  <si>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</si>
  <si>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</si>
  <si>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</si>
  <si>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</si>
  <si>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</si>
  <si>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</si>
  <si>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Адрес: ул. Селенгинская, д. 17</t>
  </si>
  <si>
    <t>Кол-во</t>
  </si>
  <si>
    <t>Ед.изм</t>
  </si>
  <si>
    <t>Наименование работ</t>
  </si>
  <si>
    <t>Доходы по дому:</t>
  </si>
  <si>
    <t>шт.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</si>
  <si>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</si>
  <si>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</si>
  <si>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 xml:space="preserve">По адресу СЕЛЕНГИНСКАЯ ул. д.17                                        </t>
  </si>
  <si>
    <t>Cуммa</t>
  </si>
  <si>
    <t>Вывоз ТКО 1,2 кв. 2020 г. К=0,6;0,8;0,85;0,9;1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</si>
  <si>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</si>
  <si>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</si>
  <si>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</si>
  <si>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1 дом</t>
  </si>
  <si>
    <t>Отключение отопления</t>
  </si>
  <si>
    <t>Ремонт двери</t>
  </si>
  <si>
    <t>Ремонт теплового узла (замена части перехода между ступенями)</t>
  </si>
  <si>
    <t>Содержание ДРС 1,2 кв. 2020 г. коэф. 0,8</t>
  </si>
  <si>
    <t>Содержание ДРС 3,4 кв. 2020 г. коэф.0,8;0,85;0,9;1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</si>
  <si>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</si>
  <si>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</si>
  <si>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</si>
  <si>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</si>
  <si>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</si>
  <si>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</si>
  <si>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Устройство герметичной перегородки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</si>
  <si>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</si>
  <si>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</si>
  <si>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</si>
  <si>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</si>
  <si>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</si>
  <si>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</si>
  <si>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</si>
  <si>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</si>
  <si>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>Конечное сальдо с учетом дебиторской задолженности (переплаты) на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</si>
</sst>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&quot;р.&quot;"/>
    <numFmt numFmtId="166" formatCode="_-* #,##0.00_-;\-* #,##0.00_-;_-* &quot;-&quot;??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/>
    <xf numFmtId="165" fontId="2" fillId="0" borderId="0" xfId="0" applyNumberFormat="1" applyFont="1" applyFill="1" applyAlignment="1">
      <alignment horizontal="center" vertical="center"/>
    </xf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5" fontId="2" fillId="0" borderId="2" xfId="0" applyNumberFormat="1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5" fontId="8" fillId="0" borderId="0" xfId="0" applyNumberFormat="1" applyFont="1" applyFill="1" applyAlignment="1">
      <alignment horizontal="center" vertical="center"/>
    </xf>
    <xf numFmtId="164" fontId="8" fillId="0" borderId="0" xfId="3" applyFont="1" applyFill="1" applyAlignment="1">
      <alignment horizontal="center" vertical="center"/>
    </xf>
    <xf numFmtId="164" fontId="4" fillId="0" borderId="2" xfId="3" applyFont="1" applyFill="1" applyBorder="1" applyAlignment="1">
      <alignment vertical="center"/>
    </xf>
    <xf numFmtId="164" fontId="4" fillId="0" borderId="2" xfId="3" applyFont="1" applyFill="1" applyBorder="1" applyAlignment="1"/>
    <xf numFmtId="164" fontId="2" fillId="0" borderId="0" xfId="3" applyFont="1" applyFill="1" applyAlignment="1">
      <alignment vertical="center"/>
    </xf>
    <xf numFmtId="0" fontId="10" fillId="0" borderId="2" xfId="1" applyFont="1" applyFill="1" applyBorder="1" applyAlignment="1">
      <alignment horizontal="left" vertical="center"/>
    </xf>
    <xf numFmtId="165" fontId="10" fillId="0" borderId="2" xfId="1" applyNumberFormat="1" applyFont="1" applyFill="1" applyBorder="1" applyAlignment="1">
      <alignment horizontal="center" vertical="center" wrapText="1"/>
    </xf>
    <xf numFmtId="164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164" fontId="10" fillId="0" borderId="2" xfId="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5" fontId="12" fillId="0" borderId="2" xfId="0" applyNumberFormat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/>
    </xf>
    <xf numFmtId="164" fontId="10" fillId="0" borderId="2" xfId="3" applyFont="1" applyFill="1" applyBorder="1" applyAlignment="1">
      <alignment vertical="center"/>
    </xf>
    <xf numFmtId="164" fontId="12" fillId="0" borderId="2" xfId="3" applyFont="1" applyFill="1" applyBorder="1" applyAlignment="1">
      <alignment vertical="center" wrapText="1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/>
    </xf>
    <xf numFmtId="165" fontId="12" fillId="0" borderId="2" xfId="1" applyNumberFormat="1" applyFont="1" applyFill="1" applyBorder="1" applyAlignment="1">
      <alignment horizontal="center" vertical="center" wrapText="1"/>
    </xf>
    <xf numFmtId="0" fontId="0" fillId="0" borderId="0" xfId="0"/>
    <xf numFmtId="0" fontId="13" fillId="0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12" fillId="0" borderId="2" xfId="2" applyFont="1" applyFill="1" applyBorder="1" applyAlignment="1" applyProtection="1">
      <alignment horizontal="center" vertical="center"/>
    </xf>
    <xf numFmtId="49" fontId="0" fillId="0" borderId="4" xfId="0" applyNumberFormat="1" applyFill="1" applyBorder="1"/>
    <xf numFmtId="166" fontId="0" fillId="0" borderId="4" xfId="0" applyNumberFormat="1" applyFill="1" applyBorder="1"/>
    <xf numFmtId="166" fontId="13" fillId="0" borderId="4" xfId="0" applyNumberFormat="1" applyFont="1" applyFill="1" applyBorder="1"/>
    <xf numFmtId="49" fontId="0" fillId="3" borderId="4" xfId="0" applyNumberFormat="1" applyFill="1" applyBorder="1"/>
    <xf numFmtId="166" fontId="0" fillId="3" borderId="4" xfId="0" applyNumberFormat="1" applyFill="1" applyBorder="1"/>
    <xf numFmtId="0" fontId="0" fillId="3" borderId="0" xfId="0" applyFill="1"/>
    <xf numFmtId="166" fontId="14" fillId="0" borderId="4" xfId="0" applyNumberFormat="1" applyFont="1" applyBorder="1"/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64" fontId="8" fillId="0" borderId="3" xfId="3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164" fontId="10" fillId="0" borderId="2" xfId="3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28" workbookViewId="0">
      <selection activeCell="P19" sqref="P19"/>
    </sheetView>
  </sheetViews>
  <sheetFormatPr defaultRowHeight="15" outlineLevelRow="1" x14ac:dyDescent="0.25"/>
  <cols>
    <col min="1" max="1" width="64.7109375" style="17" customWidth="1"/>
    <col min="2" max="2" width="15.5703125" style="2" hidden="1" customWidth="1"/>
    <col min="3" max="3" width="20.42578125" style="26" customWidth="1"/>
    <col min="4" max="4" width="12.140625" style="4" customWidth="1"/>
    <col min="5" max="5" width="14.140625" style="3" customWidth="1"/>
    <col min="6" max="6" width="0" style="1" hidden="1" customWidth="1"/>
    <col min="7" max="16384" width="9.140625" style="1"/>
  </cols>
  <sheetData>
    <row r="1" spans="1:5" s="20" customFormat="1" ht="66.75" customHeight="1" x14ac:dyDescent="0.25">
      <c r="A1" s="51" t="s">
        <v>7</v>
      </c>
      <c r="B1" s="51"/>
      <c r="C1" s="51"/>
      <c r="D1" s="51"/>
      <c r="E1" s="51"/>
    </row>
    <row r="2" spans="1:5" s="20" customFormat="1" ht="15.75" x14ac:dyDescent="0.25">
      <c r="A2" s="21" t="s">
        <v>29</v>
      </c>
      <c r="B2" s="22" t="s">
        <v>27</v>
      </c>
      <c r="C2" s="53" t="s">
        <v>56</v>
      </c>
      <c r="D2" s="53"/>
      <c r="E2" s="23"/>
    </row>
    <row r="3" spans="1:5" ht="57" x14ac:dyDescent="0.25">
      <c r="A3" s="27" t="s">
        <v>3</v>
      </c>
      <c r="B3" s="28" t="s">
        <v>0</v>
      </c>
      <c r="C3" s="29" t="s">
        <v>28</v>
      </c>
      <c r="D3" s="30" t="s">
        <v>1</v>
      </c>
      <c r="E3" s="57" t="s">
        <v>2</v>
      </c>
    </row>
    <row r="4" spans="1:5" ht="15.75" thickBot="1" x14ac:dyDescent="0.3">
      <c r="A4" s="54" t="s">
        <v>33</v>
      </c>
      <c r="B4" s="55"/>
      <c r="C4" s="55"/>
      <c r="D4" s="55"/>
      <c r="E4" s="56"/>
    </row>
    <row r="5" spans="1:5" ht="15.75" thickBot="1" x14ac:dyDescent="0.3">
      <c r="A5" s="27" t="s">
        <v>57</v>
      </c>
      <c r="B5" s="28"/>
      <c r="C5" s="50">
        <v>84233.12</v>
      </c>
      <c r="D5" s="43" t="s">
        <v>35</v>
      </c>
      <c r="E5" s="31"/>
    </row>
    <row r="6" spans="1:5" ht="15.75" thickBot="1" x14ac:dyDescent="0.3">
      <c r="A6" s="27" t="s">
        <v>58</v>
      </c>
      <c r="B6" s="28"/>
      <c r="C6" s="50">
        <v>69446.55</v>
      </c>
      <c r="D6" s="43" t="s">
        <v>35</v>
      </c>
      <c r="E6" s="31"/>
    </row>
    <row r="7" spans="1:5" x14ac:dyDescent="0.25">
      <c r="A7" s="27" t="s">
        <v>59</v>
      </c>
      <c r="B7" s="28"/>
      <c r="C7" s="29">
        <f>C6-C5</f>
        <v>-14786.569999999992</v>
      </c>
      <c r="D7" s="43" t="s">
        <v>35</v>
      </c>
      <c r="E7" s="31"/>
    </row>
    <row r="8" spans="1:5" x14ac:dyDescent="0.25">
      <c r="A8" s="27" t="s">
        <v>8</v>
      </c>
      <c r="B8" s="28"/>
      <c r="C8" s="29">
        <f>C9</f>
        <v>0</v>
      </c>
      <c r="D8" s="43" t="s">
        <v>35</v>
      </c>
      <c r="E8" s="31"/>
    </row>
    <row r="9" spans="1:5" x14ac:dyDescent="0.25">
      <c r="A9" s="38" t="s">
        <v>9</v>
      </c>
      <c r="B9" s="39"/>
      <c r="C9" s="36">
        <v>0</v>
      </c>
      <c r="D9" s="43" t="s">
        <v>35</v>
      </c>
      <c r="E9" s="34"/>
    </row>
    <row r="10" spans="1:5" x14ac:dyDescent="0.25">
      <c r="A10" s="32" t="s">
        <v>60</v>
      </c>
      <c r="B10" s="33"/>
      <c r="C10" s="35">
        <f>C5+C8</f>
        <v>84233.12</v>
      </c>
      <c r="D10" s="43" t="s">
        <v>35</v>
      </c>
      <c r="E10" s="34"/>
    </row>
    <row r="11" spans="1:5" x14ac:dyDescent="0.25">
      <c r="A11" s="52" t="s">
        <v>10</v>
      </c>
      <c r="B11" s="52"/>
      <c r="C11" s="52"/>
      <c r="D11" s="52"/>
      <c r="E11" s="52"/>
    </row>
    <row r="12" spans="1:5" ht="15.75" thickBot="1" x14ac:dyDescent="0.3">
      <c r="A12" s="9" t="s">
        <v>11</v>
      </c>
      <c r="B12" s="6" t="e">
        <f>#REF!</f>
        <v>#REF!</v>
      </c>
      <c r="C12" s="24">
        <f>C13+C14</f>
        <v>15010.2</v>
      </c>
      <c r="D12" s="8"/>
      <c r="E12" s="7"/>
    </row>
    <row r="13" spans="1:5" s="40" customFormat="1" ht="15.75" thickBot="1" x14ac:dyDescent="0.3">
      <c r="A13" s="44" t="s">
        <v>53</v>
      </c>
      <c r="B13" s="44"/>
      <c r="C13" s="45">
        <v>7347</v>
      </c>
      <c r="D13" s="44" t="s">
        <v>6</v>
      </c>
      <c r="E13" s="45">
        <v>1860</v>
      </c>
    </row>
    <row r="14" spans="1:5" s="40" customFormat="1" ht="15.75" thickBot="1" x14ac:dyDescent="0.3">
      <c r="A14" s="44" t="s">
        <v>54</v>
      </c>
      <c r="B14" s="44"/>
      <c r="C14" s="45">
        <v>7663.2</v>
      </c>
      <c r="D14" s="44" t="s">
        <v>5</v>
      </c>
      <c r="E14" s="45">
        <v>1860</v>
      </c>
    </row>
    <row r="15" spans="1:5" ht="29.25" thickBot="1" x14ac:dyDescent="0.3">
      <c r="A15" s="9" t="s">
        <v>12</v>
      </c>
      <c r="B15" s="6">
        <f>B17</f>
        <v>0</v>
      </c>
      <c r="C15" s="24">
        <f>C17+C16</f>
        <v>6236.87</v>
      </c>
      <c r="D15" s="8"/>
      <c r="E15" s="7"/>
    </row>
    <row r="16" spans="1:5" s="40" customFormat="1" ht="15.75" thickBot="1" x14ac:dyDescent="0.3">
      <c r="A16" s="44" t="s">
        <v>49</v>
      </c>
      <c r="B16" s="44"/>
      <c r="C16" s="45">
        <v>2701.73</v>
      </c>
      <c r="D16" s="44" t="s">
        <v>5</v>
      </c>
      <c r="E16" s="45">
        <v>1627.55</v>
      </c>
    </row>
    <row r="17" spans="1:6" s="40" customFormat="1" ht="15.75" thickBot="1" x14ac:dyDescent="0.3">
      <c r="A17" s="44" t="s">
        <v>50</v>
      </c>
      <c r="B17" s="44"/>
      <c r="C17" s="45">
        <v>3535.14</v>
      </c>
      <c r="D17" s="44" t="s">
        <v>5</v>
      </c>
      <c r="E17" s="45">
        <v>1860.6</v>
      </c>
    </row>
    <row r="18" spans="1:6" ht="15.75" thickBot="1" x14ac:dyDescent="0.3">
      <c r="A18" s="9" t="s">
        <v>13</v>
      </c>
      <c r="B18" s="10" t="e">
        <f>B19+#REF!</f>
        <v>#REF!</v>
      </c>
      <c r="C18" s="24">
        <f>C19</f>
        <v>646.70000000000005</v>
      </c>
      <c r="D18" s="11"/>
      <c r="E18" s="12"/>
    </row>
    <row r="19" spans="1:6" s="40" customFormat="1" ht="15.75" thickBot="1" x14ac:dyDescent="0.3">
      <c r="A19" s="44" t="s">
        <v>39</v>
      </c>
      <c r="B19" s="44"/>
      <c r="C19" s="45">
        <v>646.70000000000005</v>
      </c>
      <c r="D19" s="44" t="s">
        <v>14</v>
      </c>
      <c r="E19" s="45">
        <v>10</v>
      </c>
    </row>
    <row r="20" spans="1:6" ht="42.75" x14ac:dyDescent="0.25">
      <c r="A20" s="9" t="s">
        <v>15</v>
      </c>
      <c r="B20" s="6"/>
      <c r="C20" s="24">
        <v>0</v>
      </c>
      <c r="D20" s="8"/>
      <c r="E20" s="7"/>
    </row>
    <row r="21" spans="1:6" ht="43.5" outlineLevel="1" thickBot="1" x14ac:dyDescent="0.3">
      <c r="A21" s="9" t="s">
        <v>16</v>
      </c>
      <c r="B21" s="18"/>
      <c r="C21" s="25">
        <f>SUM(C22:C23)</f>
        <v>2504.9500000000003</v>
      </c>
      <c r="D21" s="19"/>
      <c r="E21" s="19"/>
    </row>
    <row r="22" spans="1:6" s="40" customFormat="1" ht="15.75" thickBot="1" x14ac:dyDescent="0.3">
      <c r="A22" s="44" t="s">
        <v>45</v>
      </c>
      <c r="B22" s="44"/>
      <c r="C22" s="45">
        <v>214.17</v>
      </c>
      <c r="D22" s="44" t="s">
        <v>34</v>
      </c>
      <c r="E22" s="45">
        <v>1</v>
      </c>
    </row>
    <row r="23" spans="1:6" s="40" customFormat="1" ht="15.75" thickBot="1" x14ac:dyDescent="0.3">
      <c r="A23" s="44" t="s">
        <v>55</v>
      </c>
      <c r="B23" s="44"/>
      <c r="C23" s="45">
        <v>2290.7800000000002</v>
      </c>
      <c r="D23" s="44" t="s">
        <v>34</v>
      </c>
      <c r="E23" s="45">
        <v>1</v>
      </c>
    </row>
    <row r="24" spans="1:6" ht="43.5" thickBot="1" x14ac:dyDescent="0.3">
      <c r="A24" s="9" t="s">
        <v>17</v>
      </c>
      <c r="B24" s="6">
        <f>SUM(B25:B28)</f>
        <v>0</v>
      </c>
      <c r="C24" s="24">
        <f>SUM(C25:C28)</f>
        <v>4593.1100000000006</v>
      </c>
      <c r="D24" s="8"/>
      <c r="E24" s="7"/>
      <c r="F24" s="13" t="s">
        <v>4</v>
      </c>
    </row>
    <row r="25" spans="1:6" s="40" customFormat="1" ht="15.75" thickBot="1" x14ac:dyDescent="0.3">
      <c r="A25" s="44" t="s">
        <v>42</v>
      </c>
      <c r="B25" s="44"/>
      <c r="C25" s="45">
        <v>381.43</v>
      </c>
      <c r="D25" s="44" t="s">
        <v>43</v>
      </c>
      <c r="E25" s="45">
        <v>1</v>
      </c>
    </row>
    <row r="26" spans="1:6" s="40" customFormat="1" ht="15.75" thickBot="1" x14ac:dyDescent="0.3">
      <c r="A26" s="44" t="s">
        <v>44</v>
      </c>
      <c r="B26" s="44"/>
      <c r="C26" s="45">
        <v>1117.43</v>
      </c>
      <c r="D26" s="44" t="s">
        <v>34</v>
      </c>
      <c r="E26" s="45">
        <v>1</v>
      </c>
    </row>
    <row r="27" spans="1:6" s="40" customFormat="1" ht="15.75" thickBot="1" x14ac:dyDescent="0.3">
      <c r="A27" s="44" t="s">
        <v>46</v>
      </c>
      <c r="B27" s="44"/>
      <c r="C27" s="45">
        <v>3094.25</v>
      </c>
      <c r="D27" s="44" t="s">
        <v>34</v>
      </c>
      <c r="E27" s="45">
        <v>1</v>
      </c>
    </row>
    <row r="28" spans="1:6" s="40" customFormat="1" ht="15.75" thickBot="1" x14ac:dyDescent="0.3">
      <c r="A28" s="42"/>
      <c r="B28" s="42"/>
      <c r="C28" s="42"/>
      <c r="D28" s="42"/>
      <c r="E28" s="42"/>
    </row>
    <row r="29" spans="1:6" ht="28.5" x14ac:dyDescent="0.25">
      <c r="A29" s="9" t="s">
        <v>18</v>
      </c>
      <c r="B29" s="6" t="e">
        <f>#REF!+#REF!</f>
        <v>#REF!</v>
      </c>
      <c r="C29" s="24">
        <v>0</v>
      </c>
      <c r="D29" s="8"/>
      <c r="E29" s="7"/>
    </row>
    <row r="30" spans="1:6" ht="28.5" x14ac:dyDescent="0.25">
      <c r="A30" s="9" t="s">
        <v>19</v>
      </c>
      <c r="B30" s="6" t="e">
        <f>SUM(#REF!)</f>
        <v>#REF!</v>
      </c>
      <c r="C30" s="24">
        <v>0</v>
      </c>
      <c r="D30" s="8"/>
      <c r="E30" s="7"/>
    </row>
    <row r="31" spans="1:6" ht="28.5" x14ac:dyDescent="0.25">
      <c r="A31" s="9" t="s">
        <v>20</v>
      </c>
      <c r="B31" s="6" t="e">
        <f>#REF!</f>
        <v>#REF!</v>
      </c>
      <c r="C31" s="24">
        <v>0</v>
      </c>
      <c r="D31" s="8"/>
      <c r="E31" s="7"/>
    </row>
    <row r="32" spans="1:6" ht="28.5" x14ac:dyDescent="0.25">
      <c r="A32" s="9" t="s">
        <v>21</v>
      </c>
      <c r="B32" s="6" t="e">
        <f>#REF!+#REF!</f>
        <v>#REF!</v>
      </c>
      <c r="C32" s="24">
        <v>0</v>
      </c>
      <c r="D32" s="8"/>
      <c r="E32" s="7"/>
    </row>
    <row r="33" spans="1:5" ht="28.5" x14ac:dyDescent="0.25">
      <c r="A33" s="9" t="s">
        <v>22</v>
      </c>
      <c r="B33" s="6" t="e">
        <f>#REF!</f>
        <v>#REF!</v>
      </c>
      <c r="C33" s="24">
        <v>0</v>
      </c>
      <c r="D33" s="8"/>
      <c r="E33" s="7"/>
    </row>
    <row r="34" spans="1:5" ht="29.25" thickBot="1" x14ac:dyDescent="0.3">
      <c r="A34" s="9" t="s">
        <v>23</v>
      </c>
      <c r="B34" s="6" t="e">
        <f>B35+#REF!</f>
        <v>#REF!</v>
      </c>
      <c r="C34" s="24">
        <f>C35+C36</f>
        <v>3459.6</v>
      </c>
      <c r="D34" s="8"/>
      <c r="E34" s="7"/>
    </row>
    <row r="35" spans="1:5" s="40" customFormat="1" ht="15.75" thickBot="1" x14ac:dyDescent="0.3">
      <c r="A35" s="44" t="s">
        <v>47</v>
      </c>
      <c r="B35" s="44"/>
      <c r="C35" s="45">
        <v>1674</v>
      </c>
      <c r="D35" s="44" t="s">
        <v>6</v>
      </c>
      <c r="E35" s="45">
        <v>1860</v>
      </c>
    </row>
    <row r="36" spans="1:5" s="40" customFormat="1" ht="15.75" thickBot="1" x14ac:dyDescent="0.3">
      <c r="A36" s="44" t="s">
        <v>48</v>
      </c>
      <c r="B36" s="44"/>
      <c r="C36" s="45">
        <v>1785.6</v>
      </c>
      <c r="D36" s="44" t="s">
        <v>5</v>
      </c>
      <c r="E36" s="45">
        <v>1860</v>
      </c>
    </row>
    <row r="37" spans="1:5" ht="42.75" x14ac:dyDescent="0.25">
      <c r="A37" s="9" t="s">
        <v>24</v>
      </c>
      <c r="B37" s="6" t="e">
        <f>#REF!</f>
        <v>#REF!</v>
      </c>
      <c r="C37" s="24">
        <v>0</v>
      </c>
      <c r="D37" s="8"/>
      <c r="E37" s="7"/>
    </row>
    <row r="38" spans="1:5" ht="57.75" thickBot="1" x14ac:dyDescent="0.3">
      <c r="A38" s="9" t="s">
        <v>25</v>
      </c>
      <c r="B38" s="6">
        <f>SUM(B41:B41)</f>
        <v>0</v>
      </c>
      <c r="C38" s="24">
        <f>SUM(C39:C42)</f>
        <v>7753.0599999999995</v>
      </c>
      <c r="D38" s="8"/>
      <c r="E38" s="7"/>
    </row>
    <row r="39" spans="1:5" s="40" customFormat="1" ht="15.75" thickBot="1" x14ac:dyDescent="0.3">
      <c r="A39" s="44" t="s">
        <v>40</v>
      </c>
      <c r="B39" s="44"/>
      <c r="C39" s="45">
        <v>31.62</v>
      </c>
      <c r="D39" s="44" t="s">
        <v>5</v>
      </c>
      <c r="E39" s="45">
        <v>1860</v>
      </c>
    </row>
    <row r="40" spans="1:5" s="40" customFormat="1" ht="15.75" thickBot="1" x14ac:dyDescent="0.3">
      <c r="A40" s="44" t="s">
        <v>41</v>
      </c>
      <c r="B40" s="44"/>
      <c r="C40" s="45">
        <v>31.62</v>
      </c>
      <c r="D40" s="44" t="s">
        <v>5</v>
      </c>
      <c r="E40" s="45">
        <v>1860</v>
      </c>
    </row>
    <row r="41" spans="1:5" s="40" customFormat="1" ht="15.75" thickBot="1" x14ac:dyDescent="0.3">
      <c r="A41" s="44" t="s">
        <v>51</v>
      </c>
      <c r="B41" s="44"/>
      <c r="C41" s="45">
        <v>4279</v>
      </c>
      <c r="D41" s="44" t="s">
        <v>5</v>
      </c>
      <c r="E41" s="45">
        <v>1746.53</v>
      </c>
    </row>
    <row r="42" spans="1:5" s="40" customFormat="1" ht="15.75" thickBot="1" x14ac:dyDescent="0.3">
      <c r="A42" s="44" t="s">
        <v>52</v>
      </c>
      <c r="B42" s="44"/>
      <c r="C42" s="45">
        <v>3410.82</v>
      </c>
      <c r="D42" s="44" t="s">
        <v>5</v>
      </c>
      <c r="E42" s="45">
        <v>1240.3</v>
      </c>
    </row>
    <row r="43" spans="1:5" x14ac:dyDescent="0.25">
      <c r="A43" s="9" t="s">
        <v>26</v>
      </c>
      <c r="B43" s="6" t="e">
        <f>#REF!</f>
        <v>#REF!</v>
      </c>
      <c r="C43" s="24">
        <v>0</v>
      </c>
      <c r="D43" s="8"/>
      <c r="E43" s="7"/>
    </row>
    <row r="44" spans="1:5" x14ac:dyDescent="0.25">
      <c r="A44" s="5" t="s">
        <v>61</v>
      </c>
      <c r="B44" s="14" t="e">
        <f>B12+B15+B18+#REF!+B24+B29+B30+B31+B32+B33+B34+B37+B38+B43</f>
        <v>#REF!</v>
      </c>
      <c r="C44" s="24">
        <f>C12+C15+C18+C20+C21+C24+C29+C30+C31+C32+C33+C34+C37+C38</f>
        <v>40204.49</v>
      </c>
      <c r="D44" s="15" t="s">
        <v>35</v>
      </c>
      <c r="E44" s="7"/>
    </row>
    <row r="45" spans="1:5" x14ac:dyDescent="0.25">
      <c r="A45" s="5" t="s">
        <v>62</v>
      </c>
      <c r="B45" s="16"/>
      <c r="C45" s="24">
        <f>C44*1.2+C43</f>
        <v>48245.387999999999</v>
      </c>
      <c r="D45" s="15" t="s">
        <v>35</v>
      </c>
      <c r="E45" s="7"/>
    </row>
    <row r="46" spans="1:5" x14ac:dyDescent="0.25">
      <c r="A46" s="5" t="s">
        <v>63</v>
      </c>
      <c r="B46" s="16"/>
      <c r="C46" s="24">
        <f>C5+C8-C45</f>
        <v>35987.731999999996</v>
      </c>
      <c r="D46" s="15" t="s">
        <v>35</v>
      </c>
      <c r="E46" s="7"/>
    </row>
    <row r="47" spans="1:5" ht="28.5" x14ac:dyDescent="0.25">
      <c r="A47" s="9" t="s">
        <v>64</v>
      </c>
      <c r="B47" s="16"/>
      <c r="C47" s="24">
        <f>C46+C7</f>
        <v>21201.162000000004</v>
      </c>
      <c r="D47" s="15" t="s">
        <v>35</v>
      </c>
      <c r="E47" s="37"/>
    </row>
  </sheetData>
  <mergeCells count="4">
    <mergeCell ref="A1:E1"/>
    <mergeCell ref="A11:E11"/>
    <mergeCell ref="C2:D2"/>
    <mergeCell ref="A4:E4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A12" sqref="A12:XFD12"/>
    </sheetView>
  </sheetViews>
  <sheetFormatPr defaultRowHeight="15" x14ac:dyDescent="0.25"/>
  <cols>
    <col min="1" max="1" width="70.5703125" style="40" customWidth="1"/>
    <col min="2" max="2" width="70.5703125" style="40" hidden="1" customWidth="1"/>
    <col min="3" max="3" width="12.5703125" style="40" customWidth="1"/>
    <col min="4" max="4" width="20.5703125" style="40" customWidth="1"/>
    <col min="5" max="5" width="12.5703125" style="40" customWidth="1"/>
    <col min="6" max="16384" width="9.140625" style="40"/>
  </cols>
  <sheetData>
    <row r="2" spans="1:5" x14ac:dyDescent="0.25">
      <c r="A2" s="40" t="s">
        <v>36</v>
      </c>
    </row>
    <row r="3" spans="1:5" x14ac:dyDescent="0.25">
      <c r="A3" s="40" t="s">
        <v>37</v>
      </c>
    </row>
    <row r="4" spans="1:5" ht="15.75" thickBot="1" x14ac:dyDescent="0.3"/>
    <row r="5" spans="1:5" ht="15.75" thickBot="1" x14ac:dyDescent="0.3">
      <c r="A5" s="41" t="s">
        <v>32</v>
      </c>
      <c r="B5" s="41"/>
      <c r="C5" s="41" t="s">
        <v>38</v>
      </c>
      <c r="D5" s="41" t="s">
        <v>31</v>
      </c>
      <c r="E5" s="41" t="s">
        <v>30</v>
      </c>
    </row>
    <row r="6" spans="1:5" s="49" customFormat="1" ht="15.75" thickBot="1" x14ac:dyDescent="0.3">
      <c r="A6" s="47" t="s">
        <v>39</v>
      </c>
      <c r="B6" s="47"/>
      <c r="C6" s="48">
        <v>646.70000000000005</v>
      </c>
      <c r="D6" s="47" t="s">
        <v>14</v>
      </c>
      <c r="E6" s="48">
        <v>10</v>
      </c>
    </row>
    <row r="7" spans="1:5" s="49" customFormat="1" ht="15.75" thickBot="1" x14ac:dyDescent="0.3">
      <c r="A7" s="47" t="s">
        <v>40</v>
      </c>
      <c r="B7" s="47"/>
      <c r="C7" s="48">
        <v>31.62</v>
      </c>
      <c r="D7" s="47" t="s">
        <v>5</v>
      </c>
      <c r="E7" s="48">
        <v>1860</v>
      </c>
    </row>
    <row r="8" spans="1:5" s="49" customFormat="1" ht="15.75" thickBot="1" x14ac:dyDescent="0.3">
      <c r="A8" s="47" t="s">
        <v>41</v>
      </c>
      <c r="B8" s="47"/>
      <c r="C8" s="48">
        <v>31.62</v>
      </c>
      <c r="D8" s="47" t="s">
        <v>5</v>
      </c>
      <c r="E8" s="48">
        <v>1860</v>
      </c>
    </row>
    <row r="9" spans="1:5" s="49" customFormat="1" ht="15.75" thickBot="1" x14ac:dyDescent="0.3">
      <c r="A9" s="47" t="s">
        <v>42</v>
      </c>
      <c r="B9" s="47"/>
      <c r="C9" s="48">
        <v>381.43</v>
      </c>
      <c r="D9" s="47" t="s">
        <v>43</v>
      </c>
      <c r="E9" s="48">
        <v>1</v>
      </c>
    </row>
    <row r="10" spans="1:5" s="49" customFormat="1" ht="15.75" thickBot="1" x14ac:dyDescent="0.3">
      <c r="A10" s="47" t="s">
        <v>44</v>
      </c>
      <c r="B10" s="47"/>
      <c r="C10" s="48">
        <v>1117.43</v>
      </c>
      <c r="D10" s="47" t="s">
        <v>34</v>
      </c>
      <c r="E10" s="48">
        <v>1</v>
      </c>
    </row>
    <row r="11" spans="1:5" s="49" customFormat="1" ht="15.75" thickBot="1" x14ac:dyDescent="0.3">
      <c r="A11" s="47" t="s">
        <v>45</v>
      </c>
      <c r="B11" s="47"/>
      <c r="C11" s="48">
        <v>214.17</v>
      </c>
      <c r="D11" s="47" t="s">
        <v>34</v>
      </c>
      <c r="E11" s="48">
        <v>1</v>
      </c>
    </row>
    <row r="12" spans="1:5" s="49" customFormat="1" ht="15.75" thickBot="1" x14ac:dyDescent="0.3">
      <c r="A12" s="47" t="s">
        <v>46</v>
      </c>
      <c r="B12" s="47"/>
      <c r="C12" s="48">
        <v>3094.25</v>
      </c>
      <c r="D12" s="47" t="s">
        <v>34</v>
      </c>
      <c r="E12" s="48">
        <v>1</v>
      </c>
    </row>
    <row r="13" spans="1:5" s="49" customFormat="1" ht="15.75" thickBot="1" x14ac:dyDescent="0.3">
      <c r="A13" s="47" t="s">
        <v>47</v>
      </c>
      <c r="B13" s="47"/>
      <c r="C13" s="48">
        <v>1674</v>
      </c>
      <c r="D13" s="47" t="s">
        <v>6</v>
      </c>
      <c r="E13" s="48">
        <v>1860</v>
      </c>
    </row>
    <row r="14" spans="1:5" s="49" customFormat="1" ht="15.75" thickBot="1" x14ac:dyDescent="0.3">
      <c r="A14" s="47" t="s">
        <v>48</v>
      </c>
      <c r="B14" s="47"/>
      <c r="C14" s="48">
        <v>1785.6</v>
      </c>
      <c r="D14" s="47" t="s">
        <v>5</v>
      </c>
      <c r="E14" s="48">
        <v>1860</v>
      </c>
    </row>
    <row r="15" spans="1:5" s="49" customFormat="1" ht="15.75" thickBot="1" x14ac:dyDescent="0.3">
      <c r="A15" s="47" t="s">
        <v>49</v>
      </c>
      <c r="B15" s="47"/>
      <c r="C15" s="48">
        <v>2701.73</v>
      </c>
      <c r="D15" s="47" t="s">
        <v>5</v>
      </c>
      <c r="E15" s="48">
        <v>1627.55</v>
      </c>
    </row>
    <row r="16" spans="1:5" s="49" customFormat="1" ht="15.75" thickBot="1" x14ac:dyDescent="0.3">
      <c r="A16" s="47" t="s">
        <v>50</v>
      </c>
      <c r="B16" s="47"/>
      <c r="C16" s="48">
        <v>3535.14</v>
      </c>
      <c r="D16" s="47" t="s">
        <v>5</v>
      </c>
      <c r="E16" s="48">
        <v>1860.6</v>
      </c>
    </row>
    <row r="17" spans="1:5" s="49" customFormat="1" ht="15.75" thickBot="1" x14ac:dyDescent="0.3">
      <c r="A17" s="47" t="s">
        <v>51</v>
      </c>
      <c r="B17" s="47"/>
      <c r="C17" s="48">
        <v>4279</v>
      </c>
      <c r="D17" s="47" t="s">
        <v>5</v>
      </c>
      <c r="E17" s="48">
        <v>1746.53</v>
      </c>
    </row>
    <row r="18" spans="1:5" s="49" customFormat="1" ht="15.75" thickBot="1" x14ac:dyDescent="0.3">
      <c r="A18" s="47" t="s">
        <v>52</v>
      </c>
      <c r="B18" s="47"/>
      <c r="C18" s="48">
        <v>3410.82</v>
      </c>
      <c r="D18" s="47" t="s">
        <v>5</v>
      </c>
      <c r="E18" s="48">
        <v>1240.3</v>
      </c>
    </row>
    <row r="19" spans="1:5" s="49" customFormat="1" ht="15.75" thickBot="1" x14ac:dyDescent="0.3">
      <c r="A19" s="47" t="s">
        <v>53</v>
      </c>
      <c r="B19" s="47"/>
      <c r="C19" s="48">
        <v>7347</v>
      </c>
      <c r="D19" s="47" t="s">
        <v>6</v>
      </c>
      <c r="E19" s="48">
        <v>1860</v>
      </c>
    </row>
    <row r="20" spans="1:5" s="49" customFormat="1" ht="15.75" thickBot="1" x14ac:dyDescent="0.3">
      <c r="A20" s="47" t="s">
        <v>54</v>
      </c>
      <c r="B20" s="47"/>
      <c r="C20" s="48">
        <v>7663.2</v>
      </c>
      <c r="D20" s="47" t="s">
        <v>5</v>
      </c>
      <c r="E20" s="48">
        <v>1860</v>
      </c>
    </row>
    <row r="21" spans="1:5" s="49" customFormat="1" ht="15.75" thickBot="1" x14ac:dyDescent="0.3">
      <c r="A21" s="47" t="s">
        <v>55</v>
      </c>
      <c r="B21" s="47"/>
      <c r="C21" s="48">
        <v>2290.7800000000002</v>
      </c>
      <c r="D21" s="47" t="s">
        <v>34</v>
      </c>
      <c r="E21" s="48">
        <v>1</v>
      </c>
    </row>
    <row r="22" spans="1:5" ht="15.75" thickBot="1" x14ac:dyDescent="0.3">
      <c r="A22" s="44"/>
      <c r="B22" s="44"/>
      <c r="C22" s="46">
        <f>SUM(C6:C21)</f>
        <v>40204.49</v>
      </c>
      <c r="D22" s="44"/>
      <c r="E22" s="45"/>
    </row>
    <row r="24" spans="1:5" x14ac:dyDescent="0.25">
      <c r="C24" s="40">
        <v>40204.49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селенгин.17</vt:lpstr>
      <vt:lpstr>накоп 2020</vt:lpstr>
      <vt:lpstr>Лист3</vt:lpstr>
      <vt:lpstr>селенгин.17!Область_печати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2019-01-30T00:49:57Z</cp:lastPrinted>
  <dcterms:created xsi:type="dcterms:W3CDTF">2016-03-18T02:51:51Z</dcterms:created>
  <dcterms:modified xsi:type="dcterms:W3CDTF">2021-03-04T01:25:47Z</dcterms:modified>
</cp:coreProperties>
</file>