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Лист1!$A$3:$E$79</definedName>
  </definedNames>
  <calcPr calcId="124519" calcMode="manual"/>
</workbook>
</file>

<file path=xl/calcChain.xml><?xml version="1.0" encoding="utf-8"?>
<calcChain xmlns="http://schemas.openxmlformats.org/spreadsheetml/2006/main">
  <c r="C76" i="1"/>
  <c r="C77" s="1"/>
  <c r="C13"/>
  <c r="C10"/>
  <c r="C9"/>
  <c r="C78" l="1"/>
  <c r="C79" s="1"/>
  <c r="F76"/>
  <c r="C69" l="1"/>
  <c r="C75"/>
  <c r="C74" s="1"/>
  <c r="C65"/>
  <c r="C62"/>
  <c r="C55"/>
  <c r="C37"/>
  <c r="C31"/>
  <c r="C24"/>
  <c r="C21"/>
  <c r="C18"/>
  <c r="C15"/>
  <c r="C11"/>
  <c r="B52" l="1"/>
  <c r="B69" l="1"/>
  <c r="B55"/>
  <c r="B75" l="1"/>
  <c r="B74" s="1"/>
  <c r="B65"/>
  <c r="B62"/>
  <c r="B60"/>
  <c r="B53"/>
  <c r="B21"/>
  <c r="B18"/>
  <c r="B15"/>
  <c r="B76" l="1"/>
</calcChain>
</file>

<file path=xl/sharedStrings.xml><?xml version="1.0" encoding="utf-8"?>
<sst xmlns="http://schemas.openxmlformats.org/spreadsheetml/2006/main" count="232" uniqueCount="96">
  <si>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</si>
  <si>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</si>
  <si>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</si>
  <si>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</si>
  <si>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</si>
  <si>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</si>
  <si>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</si>
  <si>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</si>
  <si>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</si>
  <si>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</si>
  <si>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</si>
  <si>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</si>
  <si>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</si>
  <si>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</si>
  <si>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</si>
  <si>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</si>
  <si>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</si>
  <si>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</si>
  <si>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</si>
  <si>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</si>
  <si>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</si>
  <si>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</si>
  <si>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</si>
  <si>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</si>
  <si>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</si>
  <si>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</si>
  <si>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</si>
  <si>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</si>
  <si>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</si>
  <si>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</si>
  <si>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</si>
  <si>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</si>
  <si>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</si>
  <si>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</si>
  <si>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</si>
  <si>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Прочистка вентиляции</t>
  </si>
  <si>
    <t>замена эл. лампочки накаливания</t>
  </si>
  <si>
    <t>Адрес: 1 мкр., д. 27</t>
  </si>
  <si>
    <t>Наименование работ</t>
  </si>
  <si>
    <t>Ед.изм</t>
  </si>
  <si>
    <t>Кол-во</t>
  </si>
  <si>
    <t>Выезд а/машины по заявке</t>
  </si>
  <si>
    <t>выезд</t>
  </si>
  <si>
    <t>Замена пакетных выключателей</t>
  </si>
  <si>
    <t>Смена стекол</t>
  </si>
  <si>
    <t>осмотр подвала</t>
  </si>
  <si>
    <t>раз</t>
  </si>
  <si>
    <t>прочистка вентиляционных каналов</t>
  </si>
  <si>
    <t>Предварительный анализ финансово-экономической деятельности ООО "Лидер" за период с 01.01.2018 г. по 31.12.2018 г.</t>
  </si>
  <si>
    <t xml:space="preserve"> </t>
  </si>
  <si>
    <t>период: 01.01.2019-31.12.2019</t>
  </si>
  <si>
    <t>Сальдо начальное на 01.01.2019 г.</t>
  </si>
  <si>
    <t>Доходы по дому за 2019 г.:</t>
  </si>
  <si>
    <t>Всего начислено за период с 01.01.2019-11.11.2019</t>
  </si>
  <si>
    <t>Всего оплачено за период с 01.01.2019-11.11.2019</t>
  </si>
  <si>
    <t>Дебиторская задолженность(переплата) по дому на  11.11.2019 г.</t>
  </si>
  <si>
    <t>Всего доходов по дому за период с 01.01.2019 по 11.11.2019 г.</t>
  </si>
  <si>
    <t>16. Всего расходов по дому за период с 01.01.2019 по 11.11.2019 г.  г.</t>
  </si>
  <si>
    <t xml:space="preserve">17. Всего расходов по дому с НДС за период с 01.01.2019 по 11.11.2019 г.  </t>
  </si>
  <si>
    <t xml:space="preserve">18. Конечное сальдо по дому (по работам) за период с 01.01.2019 по 11.11.2019 г. </t>
  </si>
  <si>
    <t>19. Конечное сальдо с учетом дебиторской задолженности (переплаты)  на 11.11.2019 г. г.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</si>
  <si>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</si>
  <si>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1-й мкр д.27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</si>
  <si>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</si>
  <si>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</si>
  <si>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</si>
  <si>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</si>
  <si>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</si>
  <si>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"ЗКДС"</t>
  </si>
  <si>
    <t>Дератизация "ЗКДС"</t>
  </si>
  <si>
    <t>шт.</t>
  </si>
  <si>
    <t>Организация мест накоп.ртуть сод-х ламп 3,4 кв. 2019г. К=0,6;0,8;0,85;</t>
  </si>
  <si>
    <t>Очистка канализационной сети</t>
  </si>
  <si>
    <t>Очистка хокейной коробки от снега и бытового мусора</t>
  </si>
  <si>
    <t>Ремонт вентелей до 32 д.</t>
  </si>
  <si>
    <t>Ремонт кровли материалом бикрост</t>
  </si>
  <si>
    <t>Смена стекл</t>
  </si>
  <si>
    <t>Смена труб ХВС и ГВС д. 25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</si>
  <si>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</si>
  <si>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</si>
  <si>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</si>
  <si>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</si>
  <si>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</si>
  <si>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</si>
  <si>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</si>
  <si>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</si>
  <si>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</si>
  <si>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Утепление продухов изовером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</si>
  <si>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</si>
  <si>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</si>
  <si>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</si>
  <si>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</si>
  <si>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ремонт труб КНС</t>
  </si>
  <si>
    <t>смена труб ГВС и ХВС  д.20 ПП</t>
  </si>
  <si>
    <t>смена труб ГВС и ХВС д.32 ПП</t>
  </si>
  <si>
    <t>Жукова Н.Л. (1МКР, 27/44)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</si>
</sst>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2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/>
    <xf numFmtId="2" fontId="2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left" vertical="center" wrapText="1"/>
    </xf>
    <xf numFmtId="2" fontId="4" fillId="3" borderId="2" xfId="1" applyNumberFormat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2" fontId="6" fillId="3" borderId="9" xfId="0" applyNumberFormat="1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43" fontId="2" fillId="3" borderId="9" xfId="3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0" fillId="4" borderId="3" xfId="0" applyNumberFormat="1" applyFill="1" applyBorder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2" fillId="0" borderId="3" xfId="0" applyNumberFormat="1" applyFont="1" applyFill="1" applyBorder="1"/>
    <xf numFmtId="165" fontId="0" fillId="4" borderId="3" xfId="0" applyNumberFormat="1" applyFill="1" applyBorder="1"/>
    <xf numFmtId="0" fontId="0" fillId="4" borderId="0" xfId="0" applyFill="1"/>
    <xf numFmtId="2" fontId="6" fillId="3" borderId="2" xfId="3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71" workbookViewId="0">
      <selection activeCell="C80" sqref="C80"/>
    </sheetView>
  </sheetViews>
  <sheetFormatPr defaultRowHeight="15" outlineLevelRow="2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ht="42.75" hidden="1" customHeight="1">
      <c r="A1" s="54" t="s">
        <v>48</v>
      </c>
      <c r="B1" s="54"/>
      <c r="C1" s="54"/>
      <c r="D1" s="54"/>
      <c r="E1" s="54"/>
    </row>
    <row r="2" spans="1:5" ht="46.5" customHeight="1">
      <c r="A2" s="54" t="s">
        <v>49</v>
      </c>
      <c r="B2" s="54"/>
      <c r="C2" s="54"/>
      <c r="D2" s="54"/>
      <c r="E2" s="54"/>
    </row>
    <row r="3" spans="1:5" ht="17.25" customHeight="1">
      <c r="A3" s="6" t="s">
        <v>37</v>
      </c>
      <c r="B3" s="9" t="s">
        <v>8</v>
      </c>
      <c r="C3" s="55" t="s">
        <v>50</v>
      </c>
      <c r="D3" s="55"/>
      <c r="E3" s="55"/>
    </row>
    <row r="4" spans="1:5" ht="57">
      <c r="A4" s="10" t="s">
        <v>4</v>
      </c>
      <c r="B4" s="11" t="s">
        <v>1</v>
      </c>
      <c r="C4" s="12" t="s">
        <v>33</v>
      </c>
      <c r="D4" s="33" t="s">
        <v>2</v>
      </c>
      <c r="E4" s="34" t="s">
        <v>3</v>
      </c>
    </row>
    <row r="5" spans="1:5">
      <c r="A5" s="10" t="s">
        <v>51</v>
      </c>
      <c r="B5" s="11"/>
      <c r="C5" s="12">
        <v>-1685018.4741999998</v>
      </c>
      <c r="D5" s="35" t="s">
        <v>32</v>
      </c>
      <c r="E5" s="34"/>
    </row>
    <row r="6" spans="1:5">
      <c r="A6" s="56" t="s">
        <v>52</v>
      </c>
      <c r="B6" s="57"/>
      <c r="C6" s="57"/>
      <c r="D6" s="57"/>
      <c r="E6" s="58"/>
    </row>
    <row r="7" spans="1:5">
      <c r="A7" s="10" t="s">
        <v>53</v>
      </c>
      <c r="B7" s="11"/>
      <c r="C7" s="12">
        <v>861086.24</v>
      </c>
      <c r="D7" s="35" t="s">
        <v>32</v>
      </c>
      <c r="E7" s="34"/>
    </row>
    <row r="8" spans="1:5">
      <c r="A8" s="10" t="s">
        <v>54</v>
      </c>
      <c r="B8" s="11"/>
      <c r="C8" s="12">
        <v>875034.38</v>
      </c>
      <c r="D8" s="35" t="s">
        <v>32</v>
      </c>
      <c r="E8" s="34"/>
    </row>
    <row r="9" spans="1:5" ht="28.5">
      <c r="A9" s="10" t="s">
        <v>55</v>
      </c>
      <c r="B9" s="11"/>
      <c r="C9" s="12">
        <f>C8-C7</f>
        <v>13948.140000000014</v>
      </c>
      <c r="D9" s="35" t="s">
        <v>32</v>
      </c>
      <c r="E9" s="34"/>
    </row>
    <row r="10" spans="1:5">
      <c r="A10" s="10" t="s">
        <v>10</v>
      </c>
      <c r="B10" s="11"/>
      <c r="C10" s="12">
        <f>C11+C12</f>
        <v>12523.68</v>
      </c>
      <c r="D10" s="35" t="s">
        <v>32</v>
      </c>
      <c r="E10" s="34"/>
    </row>
    <row r="11" spans="1:5">
      <c r="A11" s="13" t="s">
        <v>11</v>
      </c>
      <c r="B11" s="11"/>
      <c r="C11" s="12">
        <f>600*10+180+528.64*12</f>
        <v>12523.68</v>
      </c>
      <c r="D11" s="35" t="s">
        <v>32</v>
      </c>
      <c r="E11" s="34"/>
    </row>
    <row r="12" spans="1:5">
      <c r="A12" s="13" t="s">
        <v>95</v>
      </c>
      <c r="B12" s="10"/>
      <c r="C12" s="12">
        <v>0</v>
      </c>
      <c r="D12" s="35" t="s">
        <v>32</v>
      </c>
      <c r="E12" s="34"/>
    </row>
    <row r="13" spans="1:5" ht="28.5">
      <c r="A13" s="14" t="s">
        <v>56</v>
      </c>
      <c r="B13" s="15"/>
      <c r="C13" s="16">
        <f>C7+C10</f>
        <v>873609.92</v>
      </c>
      <c r="D13" s="35" t="s">
        <v>32</v>
      </c>
      <c r="E13" s="36"/>
    </row>
    <row r="14" spans="1:5">
      <c r="A14" s="59" t="s">
        <v>12</v>
      </c>
      <c r="B14" s="60"/>
      <c r="C14" s="60"/>
      <c r="D14" s="60"/>
      <c r="E14" s="61"/>
    </row>
    <row r="15" spans="1:5" ht="29.25" thickBot="1">
      <c r="A15" s="14" t="s">
        <v>14</v>
      </c>
      <c r="B15" s="15" t="e">
        <f>#REF!</f>
        <v>#REF!</v>
      </c>
      <c r="C15" s="16">
        <f>C16+C17</f>
        <v>135712.96000000002</v>
      </c>
      <c r="D15" s="37"/>
      <c r="E15" s="36"/>
    </row>
    <row r="16" spans="1:5" s="45" customFormat="1" ht="15.75" thickBot="1">
      <c r="A16" s="47" t="s">
        <v>85</v>
      </c>
      <c r="B16" s="47"/>
      <c r="C16" s="48">
        <v>66184.27</v>
      </c>
      <c r="D16" s="47" t="s">
        <v>5</v>
      </c>
      <c r="E16" s="48">
        <v>17602.2</v>
      </c>
    </row>
    <row r="17" spans="1:5" s="45" customFormat="1" ht="15.75" thickBot="1">
      <c r="A17" s="47" t="s">
        <v>86</v>
      </c>
      <c r="B17" s="47"/>
      <c r="C17" s="48">
        <v>69528.69</v>
      </c>
      <c r="D17" s="47" t="s">
        <v>5</v>
      </c>
      <c r="E17" s="48">
        <v>17602.2</v>
      </c>
    </row>
    <row r="18" spans="1:5" ht="29.25" thickBot="1">
      <c r="A18" s="14" t="s">
        <v>15</v>
      </c>
      <c r="B18" s="15" t="e">
        <f>#REF!</f>
        <v>#REF!</v>
      </c>
      <c r="C18" s="16">
        <f>C19+C20</f>
        <v>57207.119999999995</v>
      </c>
      <c r="D18" s="37"/>
      <c r="E18" s="36"/>
    </row>
    <row r="19" spans="1:5" s="45" customFormat="1" ht="15.75" thickBot="1">
      <c r="A19" s="47" t="s">
        <v>81</v>
      </c>
      <c r="B19" s="47"/>
      <c r="C19" s="48">
        <v>27987.48</v>
      </c>
      <c r="D19" s="47" t="s">
        <v>5</v>
      </c>
      <c r="E19" s="48">
        <v>17602.2</v>
      </c>
    </row>
    <row r="20" spans="1:5" s="45" customFormat="1" ht="15.75" thickBot="1">
      <c r="A20" s="47" t="s">
        <v>82</v>
      </c>
      <c r="B20" s="47"/>
      <c r="C20" s="48">
        <v>29219.64</v>
      </c>
      <c r="D20" s="47" t="s">
        <v>5</v>
      </c>
      <c r="E20" s="48">
        <v>17602.2</v>
      </c>
    </row>
    <row r="21" spans="1:5" ht="29.25" thickBot="1">
      <c r="A21" s="14" t="s">
        <v>16</v>
      </c>
      <c r="B21" s="18" t="e">
        <f>#REF!+#REF!</f>
        <v>#REF!</v>
      </c>
      <c r="C21" s="16">
        <f>C22+C23</f>
        <v>80408.459999999992</v>
      </c>
      <c r="D21" s="38"/>
      <c r="E21" s="36"/>
    </row>
    <row r="22" spans="1:5" s="45" customFormat="1" ht="15.75" thickBot="1">
      <c r="A22" s="47" t="s">
        <v>64</v>
      </c>
      <c r="B22" s="47"/>
      <c r="C22" s="48">
        <v>40998.78</v>
      </c>
      <c r="D22" s="47" t="s">
        <v>13</v>
      </c>
      <c r="E22" s="48">
        <v>774</v>
      </c>
    </row>
    <row r="23" spans="1:5" s="45" customFormat="1" ht="15.75" thickBot="1">
      <c r="A23" s="47" t="s">
        <v>65</v>
      </c>
      <c r="B23" s="47"/>
      <c r="C23" s="48">
        <v>39409.68</v>
      </c>
      <c r="D23" s="47" t="s">
        <v>13</v>
      </c>
      <c r="E23" s="48">
        <v>744</v>
      </c>
    </row>
    <row r="24" spans="1:5" ht="43.5" thickBot="1">
      <c r="A24" s="14" t="s">
        <v>17</v>
      </c>
      <c r="B24" s="15"/>
      <c r="C24" s="16">
        <f>SUM(C25:C30)</f>
        <v>19538.46</v>
      </c>
      <c r="D24" s="37"/>
      <c r="E24" s="36"/>
    </row>
    <row r="25" spans="1:5" s="45" customFormat="1" ht="15.75" thickBot="1">
      <c r="A25" s="47" t="s">
        <v>66</v>
      </c>
      <c r="B25" s="47"/>
      <c r="C25" s="48">
        <v>1584.2</v>
      </c>
      <c r="D25" s="47" t="s">
        <v>5</v>
      </c>
      <c r="E25" s="48">
        <v>17602.2</v>
      </c>
    </row>
    <row r="26" spans="1:5" s="45" customFormat="1" ht="15.75" thickBot="1">
      <c r="A26" s="47" t="s">
        <v>67</v>
      </c>
      <c r="B26" s="47"/>
      <c r="C26" s="48">
        <v>1584.2</v>
      </c>
      <c r="D26" s="47" t="s">
        <v>5</v>
      </c>
      <c r="E26" s="48">
        <v>17602.2</v>
      </c>
    </row>
    <row r="27" spans="1:5" s="45" customFormat="1" ht="15.75" thickBot="1">
      <c r="A27" s="47" t="s">
        <v>88</v>
      </c>
      <c r="B27" s="47"/>
      <c r="C27" s="48">
        <v>1408.18</v>
      </c>
      <c r="D27" s="47" t="s">
        <v>5</v>
      </c>
      <c r="E27" s="48">
        <v>17602.2</v>
      </c>
    </row>
    <row r="28" spans="1:5" s="45" customFormat="1" ht="15.75" thickBot="1">
      <c r="A28" s="47" t="s">
        <v>89</v>
      </c>
      <c r="B28" s="47"/>
      <c r="C28" s="48">
        <v>1584.2</v>
      </c>
      <c r="D28" s="47" t="s">
        <v>5</v>
      </c>
      <c r="E28" s="48">
        <v>17602.2</v>
      </c>
    </row>
    <row r="29" spans="1:5" s="45" customFormat="1" ht="15.75" thickBot="1">
      <c r="A29" s="47" t="s">
        <v>90</v>
      </c>
      <c r="B29" s="47"/>
      <c r="C29" s="48">
        <v>6688.84</v>
      </c>
      <c r="D29" s="47" t="s">
        <v>5</v>
      </c>
      <c r="E29" s="48">
        <v>17602.2</v>
      </c>
    </row>
    <row r="30" spans="1:5" s="45" customFormat="1" ht="15.75" thickBot="1">
      <c r="A30" s="47" t="s">
        <v>91</v>
      </c>
      <c r="B30" s="47"/>
      <c r="C30" s="48">
        <v>6688.84</v>
      </c>
      <c r="D30" s="47" t="s">
        <v>5</v>
      </c>
      <c r="E30" s="48">
        <v>17602.2</v>
      </c>
    </row>
    <row r="31" spans="1:5" ht="43.5" outlineLevel="1" thickBot="1">
      <c r="A31" s="20" t="s">
        <v>19</v>
      </c>
      <c r="B31" s="21"/>
      <c r="C31" s="22">
        <f>SUM(C32:C36)</f>
        <v>306005.23000000004</v>
      </c>
      <c r="D31" s="39"/>
      <c r="E31" s="39"/>
    </row>
    <row r="32" spans="1:5" s="45" customFormat="1" ht="15.75" thickBot="1">
      <c r="A32" s="47" t="s">
        <v>75</v>
      </c>
      <c r="B32" s="47"/>
      <c r="C32" s="48">
        <v>304032</v>
      </c>
      <c r="D32" s="47" t="s">
        <v>5</v>
      </c>
      <c r="E32" s="48">
        <v>320</v>
      </c>
    </row>
    <row r="33" spans="1:5" s="45" customFormat="1" ht="15.75" thickBot="1">
      <c r="A33" s="47" t="s">
        <v>76</v>
      </c>
      <c r="B33" s="47"/>
      <c r="C33" s="48">
        <v>372.21</v>
      </c>
      <c r="D33" s="47" t="s">
        <v>5</v>
      </c>
      <c r="E33" s="48">
        <v>0.5</v>
      </c>
    </row>
    <row r="34" spans="1:5" s="45" customFormat="1" ht="15.75" thickBot="1">
      <c r="A34" s="47" t="s">
        <v>43</v>
      </c>
      <c r="B34" s="47"/>
      <c r="C34" s="48">
        <v>1087.53</v>
      </c>
      <c r="D34" s="47" t="s">
        <v>70</v>
      </c>
      <c r="E34" s="48">
        <v>3</v>
      </c>
    </row>
    <row r="35" spans="1:5" s="45" customFormat="1" ht="15.75" thickBot="1">
      <c r="A35" s="47" t="s">
        <v>44</v>
      </c>
      <c r="B35" s="47"/>
      <c r="C35" s="48">
        <v>339.63</v>
      </c>
      <c r="D35" s="47" t="s">
        <v>5</v>
      </c>
      <c r="E35" s="48">
        <v>0.5</v>
      </c>
    </row>
    <row r="36" spans="1:5" s="45" customFormat="1" ht="15.75" thickBot="1">
      <c r="A36" s="47" t="s">
        <v>36</v>
      </c>
      <c r="B36" s="47"/>
      <c r="C36" s="48">
        <v>173.86</v>
      </c>
      <c r="D36" s="47" t="s">
        <v>70</v>
      </c>
      <c r="E36" s="48">
        <v>2</v>
      </c>
    </row>
    <row r="37" spans="1:5" s="7" customFormat="1" ht="52.5" customHeight="1" outlineLevel="2" thickBot="1">
      <c r="A37" s="14" t="s">
        <v>20</v>
      </c>
      <c r="B37" s="23"/>
      <c r="C37" s="24">
        <f>SUM(C38:C50)</f>
        <v>40924.669999999991</v>
      </c>
      <c r="D37" s="40"/>
      <c r="E37" s="40"/>
    </row>
    <row r="38" spans="1:5" s="45" customFormat="1" ht="15.75" thickBot="1">
      <c r="A38" s="47" t="s">
        <v>41</v>
      </c>
      <c r="B38" s="47"/>
      <c r="C38" s="48">
        <v>2422.65</v>
      </c>
      <c r="D38" s="47" t="s">
        <v>42</v>
      </c>
      <c r="E38" s="48">
        <v>5</v>
      </c>
    </row>
    <row r="39" spans="1:5" s="45" customFormat="1" ht="15.75" thickBot="1">
      <c r="A39" s="47" t="s">
        <v>34</v>
      </c>
      <c r="B39" s="47"/>
      <c r="C39" s="48">
        <v>809.36</v>
      </c>
      <c r="D39" s="47" t="s">
        <v>30</v>
      </c>
      <c r="E39" s="48">
        <v>1</v>
      </c>
    </row>
    <row r="40" spans="1:5" s="45" customFormat="1" ht="15.75" thickBot="1">
      <c r="A40" s="47" t="s">
        <v>72</v>
      </c>
      <c r="B40" s="47"/>
      <c r="C40" s="48">
        <v>1403.5</v>
      </c>
      <c r="D40" s="47" t="s">
        <v>6</v>
      </c>
      <c r="E40" s="48">
        <v>5</v>
      </c>
    </row>
    <row r="41" spans="1:5" s="45" customFormat="1" ht="15.75" thickBot="1">
      <c r="A41" s="47" t="s">
        <v>72</v>
      </c>
      <c r="B41" s="47"/>
      <c r="C41" s="48">
        <v>12350.8</v>
      </c>
      <c r="D41" s="47" t="s">
        <v>6</v>
      </c>
      <c r="E41" s="48">
        <v>44</v>
      </c>
    </row>
    <row r="42" spans="1:5" s="45" customFormat="1" ht="15.75" thickBot="1">
      <c r="A42" s="47" t="s">
        <v>72</v>
      </c>
      <c r="B42" s="47"/>
      <c r="C42" s="48">
        <v>836.16</v>
      </c>
      <c r="D42" s="47" t="s">
        <v>6</v>
      </c>
      <c r="E42" s="48">
        <v>6</v>
      </c>
    </row>
    <row r="43" spans="1:5" s="45" customFormat="1" ht="15.75" thickBot="1">
      <c r="A43" s="47" t="s">
        <v>74</v>
      </c>
      <c r="B43" s="47"/>
      <c r="C43" s="48">
        <v>870.02</v>
      </c>
      <c r="D43" s="47" t="s">
        <v>70</v>
      </c>
      <c r="E43" s="48">
        <v>2</v>
      </c>
    </row>
    <row r="44" spans="1:5" s="45" customFormat="1" ht="15.75" thickBot="1">
      <c r="A44" s="47" t="s">
        <v>77</v>
      </c>
      <c r="B44" s="47"/>
      <c r="C44" s="48">
        <v>11784</v>
      </c>
      <c r="D44" s="47" t="s">
        <v>6</v>
      </c>
      <c r="E44" s="48">
        <v>8</v>
      </c>
    </row>
    <row r="45" spans="1:5" s="45" customFormat="1" ht="15.75" thickBot="1">
      <c r="A45" s="47" t="s">
        <v>78</v>
      </c>
      <c r="B45" s="47"/>
      <c r="C45" s="48">
        <v>3288</v>
      </c>
      <c r="D45" s="47" t="s">
        <v>6</v>
      </c>
      <c r="E45" s="48">
        <v>3</v>
      </c>
    </row>
    <row r="46" spans="1:5" s="45" customFormat="1" ht="15.75" thickBot="1">
      <c r="A46" s="47" t="s">
        <v>31</v>
      </c>
      <c r="B46" s="47"/>
      <c r="C46" s="48">
        <v>359.2</v>
      </c>
      <c r="D46" s="47" t="s">
        <v>70</v>
      </c>
      <c r="E46" s="48">
        <v>2</v>
      </c>
    </row>
    <row r="47" spans="1:5" s="45" customFormat="1" ht="15.75" thickBot="1">
      <c r="A47" s="47" t="s">
        <v>45</v>
      </c>
      <c r="B47" s="47"/>
      <c r="C47" s="48">
        <v>270.14</v>
      </c>
      <c r="D47" s="47" t="s">
        <v>46</v>
      </c>
      <c r="E47" s="48">
        <v>1</v>
      </c>
    </row>
    <row r="48" spans="1:5" s="45" customFormat="1" ht="15.75" thickBot="1">
      <c r="A48" s="47" t="s">
        <v>92</v>
      </c>
      <c r="B48" s="47"/>
      <c r="C48" s="48">
        <v>225.84</v>
      </c>
      <c r="D48" s="47" t="s">
        <v>70</v>
      </c>
      <c r="E48" s="48">
        <v>2</v>
      </c>
    </row>
    <row r="49" spans="1:5" s="45" customFormat="1" ht="15.75" thickBot="1">
      <c r="A49" s="47" t="s">
        <v>93</v>
      </c>
      <c r="B49" s="47"/>
      <c r="C49" s="48">
        <v>1605</v>
      </c>
      <c r="D49" s="47" t="s">
        <v>6</v>
      </c>
      <c r="E49" s="48">
        <v>1</v>
      </c>
    </row>
    <row r="50" spans="1:5" s="45" customFormat="1" ht="15.75" thickBot="1">
      <c r="A50" s="47" t="s">
        <v>94</v>
      </c>
      <c r="B50" s="47"/>
      <c r="C50" s="48">
        <v>4700</v>
      </c>
      <c r="D50" s="47" t="s">
        <v>6</v>
      </c>
      <c r="E50" s="48">
        <v>4</v>
      </c>
    </row>
    <row r="51" spans="1:5" s="7" customFormat="1" ht="28.5" outlineLevel="2">
      <c r="A51" s="14" t="s">
        <v>21</v>
      </c>
      <c r="B51" s="23"/>
      <c r="C51" s="24"/>
      <c r="D51" s="40"/>
      <c r="E51" s="40"/>
    </row>
    <row r="52" spans="1:5" ht="28.5">
      <c r="A52" s="14" t="s">
        <v>22</v>
      </c>
      <c r="B52" s="15" t="e">
        <f>SUM(#REF!)</f>
        <v>#REF!</v>
      </c>
      <c r="C52" s="16"/>
      <c r="D52" s="37"/>
      <c r="E52" s="36"/>
    </row>
    <row r="53" spans="1:5" ht="28.5">
      <c r="A53" s="14" t="s">
        <v>23</v>
      </c>
      <c r="B53" s="15">
        <f>B54</f>
        <v>0</v>
      </c>
      <c r="C53" s="16"/>
      <c r="D53" s="37"/>
      <c r="E53" s="36"/>
    </row>
    <row r="54" spans="1:5">
      <c r="A54" s="17" t="s">
        <v>0</v>
      </c>
      <c r="B54" s="15"/>
      <c r="C54" s="25"/>
      <c r="D54" s="37"/>
      <c r="E54" s="36"/>
    </row>
    <row r="55" spans="1:5" ht="29.25" thickBot="1">
      <c r="A55" s="14" t="s">
        <v>24</v>
      </c>
      <c r="B55" s="15" t="e">
        <f>#REF!+#REF!</f>
        <v>#REF!</v>
      </c>
      <c r="C55" s="16">
        <f>SUM(C56:C59)</f>
        <v>7850.9500000000007</v>
      </c>
      <c r="D55" s="37"/>
      <c r="E55" s="36"/>
    </row>
    <row r="56" spans="1:5" s="45" customFormat="1" ht="15.75" thickBot="1">
      <c r="A56" s="47" t="s">
        <v>35</v>
      </c>
      <c r="B56" s="47"/>
      <c r="C56" s="48">
        <v>4132.8</v>
      </c>
      <c r="D56" s="47" t="s">
        <v>6</v>
      </c>
      <c r="E56" s="48">
        <v>15</v>
      </c>
    </row>
    <row r="57" spans="1:5" s="45" customFormat="1" ht="15.75" thickBot="1">
      <c r="A57" s="47" t="s">
        <v>87</v>
      </c>
      <c r="B57" s="47"/>
      <c r="C57" s="48">
        <v>898.46</v>
      </c>
      <c r="D57" s="47" t="s">
        <v>5</v>
      </c>
      <c r="E57" s="48">
        <v>2.2000000000000002</v>
      </c>
    </row>
    <row r="58" spans="1:5" s="45" customFormat="1" ht="15.75" thickBot="1">
      <c r="A58" s="47" t="s">
        <v>87</v>
      </c>
      <c r="B58" s="47"/>
      <c r="C58" s="48">
        <v>1162.8900000000001</v>
      </c>
      <c r="D58" s="47" t="s">
        <v>5</v>
      </c>
      <c r="E58" s="48">
        <v>8.5</v>
      </c>
    </row>
    <row r="59" spans="1:5" s="45" customFormat="1" ht="15.75" thickBot="1">
      <c r="A59" s="47" t="s">
        <v>47</v>
      </c>
      <c r="B59" s="47"/>
      <c r="C59" s="48">
        <v>1656.8</v>
      </c>
      <c r="D59" s="47" t="s">
        <v>6</v>
      </c>
      <c r="E59" s="48">
        <v>40</v>
      </c>
    </row>
    <row r="60" spans="1:5" ht="28.5">
      <c r="A60" s="26" t="s">
        <v>25</v>
      </c>
      <c r="B60" s="27" t="e">
        <f>#REF!</f>
        <v>#REF!</v>
      </c>
      <c r="C60" s="28"/>
      <c r="D60" s="41"/>
      <c r="E60" s="42"/>
    </row>
    <row r="61" spans="1:5">
      <c r="A61" s="14"/>
      <c r="B61" s="15"/>
      <c r="C61" s="16"/>
      <c r="D61" s="37"/>
      <c r="E61" s="36"/>
    </row>
    <row r="62" spans="1:5" ht="29.25" thickBot="1">
      <c r="A62" s="14" t="s">
        <v>26</v>
      </c>
      <c r="B62" s="15" t="e">
        <f>#REF!+#REF!</f>
        <v>#REF!</v>
      </c>
      <c r="C62" s="16">
        <f>SUM(C63:C64)</f>
        <v>29923.739999999998</v>
      </c>
      <c r="D62" s="37"/>
      <c r="E62" s="36"/>
    </row>
    <row r="63" spans="1:5" s="45" customFormat="1" ht="15.75" thickBot="1">
      <c r="A63" s="47" t="s">
        <v>79</v>
      </c>
      <c r="B63" s="47"/>
      <c r="C63" s="48">
        <v>14081.76</v>
      </c>
      <c r="D63" s="47" t="s">
        <v>5</v>
      </c>
      <c r="E63" s="48">
        <v>17602.2</v>
      </c>
    </row>
    <row r="64" spans="1:5" s="45" customFormat="1" ht="15.75" thickBot="1">
      <c r="A64" s="47" t="s">
        <v>80</v>
      </c>
      <c r="B64" s="47"/>
      <c r="C64" s="48">
        <v>15841.98</v>
      </c>
      <c r="D64" s="47" t="s">
        <v>5</v>
      </c>
      <c r="E64" s="48">
        <v>17602.2</v>
      </c>
    </row>
    <row r="65" spans="1:7" ht="43.5" thickBot="1">
      <c r="A65" s="14" t="s">
        <v>27</v>
      </c>
      <c r="B65" s="15" t="e">
        <f>#REF!</f>
        <v>#REF!</v>
      </c>
      <c r="C65" s="16">
        <f>SUM(C66:C68)</f>
        <v>5109.7700000000004</v>
      </c>
      <c r="D65" s="37"/>
      <c r="E65" s="36"/>
    </row>
    <row r="66" spans="1:7" s="45" customFormat="1" ht="15.75" thickBot="1">
      <c r="A66" s="47" t="s">
        <v>68</v>
      </c>
      <c r="B66" s="47"/>
      <c r="C66" s="48">
        <v>2319.85</v>
      </c>
      <c r="D66" s="47" t="s">
        <v>5</v>
      </c>
      <c r="E66" s="48">
        <v>797.2</v>
      </c>
    </row>
    <row r="67" spans="1:7" s="45" customFormat="1" ht="15.75" thickBot="1">
      <c r="A67" s="47" t="s">
        <v>18</v>
      </c>
      <c r="B67" s="47"/>
      <c r="C67" s="48">
        <v>1131.74</v>
      </c>
      <c r="D67" s="47" t="s">
        <v>5</v>
      </c>
      <c r="E67" s="48">
        <v>797</v>
      </c>
    </row>
    <row r="68" spans="1:7" s="45" customFormat="1" ht="15.75" thickBot="1">
      <c r="A68" s="47" t="s">
        <v>69</v>
      </c>
      <c r="B68" s="47"/>
      <c r="C68" s="48">
        <v>1658.18</v>
      </c>
      <c r="D68" s="47" t="s">
        <v>5</v>
      </c>
      <c r="E68" s="48">
        <v>797.2</v>
      </c>
    </row>
    <row r="69" spans="1:7" ht="57.75" thickBot="1">
      <c r="A69" s="14" t="s">
        <v>28</v>
      </c>
      <c r="B69" s="15" t="e">
        <f>SUM(#REF!)</f>
        <v>#REF!</v>
      </c>
      <c r="C69" s="16">
        <f>SUM(C70:C73)</f>
        <v>87493.84</v>
      </c>
      <c r="D69" s="37"/>
      <c r="E69" s="36"/>
    </row>
    <row r="70" spans="1:7" s="45" customFormat="1" ht="15.75" thickBot="1">
      <c r="A70" s="47" t="s">
        <v>83</v>
      </c>
      <c r="B70" s="47"/>
      <c r="C70" s="48">
        <v>43125.42</v>
      </c>
      <c r="D70" s="47" t="s">
        <v>5</v>
      </c>
      <c r="E70" s="48">
        <v>17602.2</v>
      </c>
    </row>
    <row r="71" spans="1:7" s="45" customFormat="1" ht="15.75" thickBot="1">
      <c r="A71" s="47" t="s">
        <v>84</v>
      </c>
      <c r="B71" s="47"/>
      <c r="C71" s="48">
        <v>43125.42</v>
      </c>
      <c r="D71" s="47" t="s">
        <v>5</v>
      </c>
      <c r="E71" s="48">
        <v>17602.2</v>
      </c>
    </row>
    <row r="72" spans="1:7" s="45" customFormat="1" ht="15.75" thickBot="1">
      <c r="A72" s="47" t="s">
        <v>71</v>
      </c>
      <c r="B72" s="47"/>
      <c r="C72" s="48">
        <v>138.22999999999999</v>
      </c>
      <c r="D72" s="47" t="s">
        <v>5</v>
      </c>
      <c r="E72" s="48">
        <v>8131.45</v>
      </c>
    </row>
    <row r="73" spans="1:7" s="45" customFormat="1" ht="15.75" thickBot="1">
      <c r="A73" s="47" t="s">
        <v>73</v>
      </c>
      <c r="B73" s="47"/>
      <c r="C73" s="48">
        <v>1104.77</v>
      </c>
      <c r="D73" s="47" t="s">
        <v>5</v>
      </c>
      <c r="E73" s="48">
        <v>267.5</v>
      </c>
    </row>
    <row r="74" spans="1:7">
      <c r="A74" s="14" t="s">
        <v>29</v>
      </c>
      <c r="B74" s="15">
        <f>B75</f>
        <v>2796.6101694915255</v>
      </c>
      <c r="C74" s="16">
        <f>C75</f>
        <v>3300</v>
      </c>
      <c r="D74" s="37"/>
      <c r="E74" s="36"/>
    </row>
    <row r="75" spans="1:7" ht="45">
      <c r="A75" s="19" t="s">
        <v>9</v>
      </c>
      <c r="B75" s="18">
        <f>C75/1.18</f>
        <v>2796.6101694915255</v>
      </c>
      <c r="C75" s="29">
        <f>E75*12*5</f>
        <v>3300</v>
      </c>
      <c r="D75" s="38" t="s">
        <v>7</v>
      </c>
      <c r="E75" s="38">
        <v>55</v>
      </c>
    </row>
    <row r="76" spans="1:7" ht="28.5">
      <c r="A76" s="14" t="s">
        <v>57</v>
      </c>
      <c r="B76" s="30" t="e">
        <f>B15+B18+B21+#REF!+#REF!+#REF!+B52+B53+B55+B60+B62+B65+B69+B74</f>
        <v>#REF!</v>
      </c>
      <c r="C76" s="52">
        <f>C15+C18+C21+C24+C31+C37+C55+C60+C62+C65+C990+C69+C52+C51</f>
        <v>770175.20000000007</v>
      </c>
      <c r="D76" s="43" t="s">
        <v>32</v>
      </c>
      <c r="E76" s="36"/>
      <c r="F76" s="8">
        <f>C76-Лист2!C49</f>
        <v>0</v>
      </c>
      <c r="G76" s="8"/>
    </row>
    <row r="77" spans="1:7" ht="28.5">
      <c r="A77" s="14" t="s">
        <v>58</v>
      </c>
      <c r="B77" s="31"/>
      <c r="C77" s="53">
        <f>(C76*1.2)+C74</f>
        <v>927510.24000000011</v>
      </c>
      <c r="D77" s="43" t="s">
        <v>32</v>
      </c>
      <c r="E77" s="36"/>
    </row>
    <row r="78" spans="1:7" ht="28.5">
      <c r="A78" s="14" t="s">
        <v>59</v>
      </c>
      <c r="B78" s="31"/>
      <c r="C78" s="53">
        <f>C5+C7+C10-C77</f>
        <v>-1738918.7941999999</v>
      </c>
      <c r="D78" s="43" t="s">
        <v>32</v>
      </c>
      <c r="E78" s="36"/>
    </row>
    <row r="79" spans="1:7" ht="28.5">
      <c r="A79" s="32" t="s">
        <v>60</v>
      </c>
      <c r="B79" s="15"/>
      <c r="C79" s="53">
        <f>C78+C9</f>
        <v>-1724970.6541999998</v>
      </c>
      <c r="D79" s="43" t="s">
        <v>32</v>
      </c>
      <c r="E79" s="36"/>
    </row>
  </sheetData>
  <mergeCells count="5">
    <mergeCell ref="A2:E2"/>
    <mergeCell ref="A14:E14"/>
    <mergeCell ref="C3:E3"/>
    <mergeCell ref="A6:E6"/>
    <mergeCell ref="A1:E1"/>
  </mergeCells>
  <hyperlinks>
    <hyperlink ref="D4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49"/>
  <sheetViews>
    <sheetView topLeftCell="A28" zoomScale="115" zoomScaleNormal="115" workbookViewId="0">
      <selection activeCell="A52" sqref="A52"/>
    </sheetView>
  </sheetViews>
  <sheetFormatPr defaultRowHeight="15"/>
  <cols>
    <col min="1" max="1" width="68.140625" customWidth="1"/>
    <col min="2" max="2" width="68.140625" style="45" hidden="1" customWidth="1"/>
    <col min="3" max="3" width="14" customWidth="1"/>
    <col min="4" max="4" width="9.42578125" customWidth="1"/>
    <col min="5" max="5" width="15.28515625" customWidth="1"/>
  </cols>
  <sheetData>
    <row r="2" spans="1:5">
      <c r="A2" s="45" t="s">
        <v>61</v>
      </c>
      <c r="C2" s="45"/>
      <c r="D2" s="45"/>
      <c r="E2" s="45"/>
    </row>
    <row r="3" spans="1:5">
      <c r="A3" s="45" t="s">
        <v>62</v>
      </c>
      <c r="C3" s="45"/>
      <c r="D3" s="45"/>
      <c r="E3" s="45"/>
    </row>
    <row r="4" spans="1:5" ht="15.75" thickBot="1">
      <c r="A4" s="45"/>
      <c r="C4" s="45"/>
      <c r="D4" s="45"/>
      <c r="E4" s="45"/>
    </row>
    <row r="5" spans="1:5" ht="15.75" thickBot="1">
      <c r="A5" s="46" t="s">
        <v>38</v>
      </c>
      <c r="B5" s="46"/>
      <c r="C5" s="46" t="s">
        <v>63</v>
      </c>
      <c r="D5" s="46" t="s">
        <v>39</v>
      </c>
      <c r="E5" s="46" t="s">
        <v>40</v>
      </c>
    </row>
    <row r="6" spans="1:5" s="51" customFormat="1" ht="15.75" thickBot="1">
      <c r="A6" s="44" t="s">
        <v>64</v>
      </c>
      <c r="B6" s="44"/>
      <c r="C6" s="50">
        <v>40998.78</v>
      </c>
      <c r="D6" s="44" t="s">
        <v>13</v>
      </c>
      <c r="E6" s="50">
        <v>774</v>
      </c>
    </row>
    <row r="7" spans="1:5" s="51" customFormat="1" ht="15.75" thickBot="1">
      <c r="A7" s="44" t="s">
        <v>65</v>
      </c>
      <c r="B7" s="44"/>
      <c r="C7" s="50">
        <v>39409.68</v>
      </c>
      <c r="D7" s="44" t="s">
        <v>13</v>
      </c>
      <c r="E7" s="50">
        <v>744</v>
      </c>
    </row>
    <row r="8" spans="1:5" s="51" customFormat="1" ht="15.75" thickBot="1">
      <c r="A8" s="44" t="s">
        <v>41</v>
      </c>
      <c r="B8" s="44"/>
      <c r="C8" s="50">
        <v>2422.65</v>
      </c>
      <c r="D8" s="44" t="s">
        <v>42</v>
      </c>
      <c r="E8" s="50">
        <v>5</v>
      </c>
    </row>
    <row r="9" spans="1:5" s="51" customFormat="1" ht="15.75" thickBot="1">
      <c r="A9" s="44" t="s">
        <v>66</v>
      </c>
      <c r="B9" s="44"/>
      <c r="C9" s="50">
        <v>1584.2</v>
      </c>
      <c r="D9" s="44" t="s">
        <v>5</v>
      </c>
      <c r="E9" s="50">
        <v>17602.2</v>
      </c>
    </row>
    <row r="10" spans="1:5" s="51" customFormat="1" ht="15.75" thickBot="1">
      <c r="A10" s="44" t="s">
        <v>67</v>
      </c>
      <c r="B10" s="44"/>
      <c r="C10" s="50">
        <v>1584.2</v>
      </c>
      <c r="D10" s="44" t="s">
        <v>5</v>
      </c>
      <c r="E10" s="50">
        <v>17602.2</v>
      </c>
    </row>
    <row r="11" spans="1:5" s="51" customFormat="1" ht="15.75" thickBot="1">
      <c r="A11" s="44" t="s">
        <v>68</v>
      </c>
      <c r="B11" s="44"/>
      <c r="C11" s="50">
        <v>2319.85</v>
      </c>
      <c r="D11" s="44" t="s">
        <v>5</v>
      </c>
      <c r="E11" s="50">
        <v>797.2</v>
      </c>
    </row>
    <row r="12" spans="1:5" s="51" customFormat="1" ht="15.75" thickBot="1">
      <c r="A12" s="44" t="s">
        <v>18</v>
      </c>
      <c r="B12" s="44"/>
      <c r="C12" s="50">
        <v>1131.74</v>
      </c>
      <c r="D12" s="44" t="s">
        <v>5</v>
      </c>
      <c r="E12" s="50">
        <v>797</v>
      </c>
    </row>
    <row r="13" spans="1:5" s="51" customFormat="1" ht="15.75" thickBot="1">
      <c r="A13" s="44" t="s">
        <v>69</v>
      </c>
      <c r="B13" s="44"/>
      <c r="C13" s="50">
        <v>1658.18</v>
      </c>
      <c r="D13" s="44" t="s">
        <v>5</v>
      </c>
      <c r="E13" s="50">
        <v>797.2</v>
      </c>
    </row>
    <row r="14" spans="1:5" s="51" customFormat="1" ht="15.75" thickBot="1">
      <c r="A14" s="44" t="s">
        <v>34</v>
      </c>
      <c r="B14" s="44"/>
      <c r="C14" s="50">
        <v>809.36</v>
      </c>
      <c r="D14" s="44" t="s">
        <v>30</v>
      </c>
      <c r="E14" s="50">
        <v>1</v>
      </c>
    </row>
    <row r="15" spans="1:5" s="51" customFormat="1" ht="15.75" thickBot="1">
      <c r="A15" s="44" t="s">
        <v>43</v>
      </c>
      <c r="B15" s="44"/>
      <c r="C15" s="50">
        <v>1087.53</v>
      </c>
      <c r="D15" s="44" t="s">
        <v>70</v>
      </c>
      <c r="E15" s="50">
        <v>3</v>
      </c>
    </row>
    <row r="16" spans="1:5" s="51" customFormat="1" ht="15.75" thickBot="1">
      <c r="A16" s="44" t="s">
        <v>71</v>
      </c>
      <c r="B16" s="44"/>
      <c r="C16" s="50">
        <v>138.22999999999999</v>
      </c>
      <c r="D16" s="44" t="s">
        <v>5</v>
      </c>
      <c r="E16" s="50">
        <v>8131.45</v>
      </c>
    </row>
    <row r="17" spans="1:5" s="51" customFormat="1" ht="15.75" thickBot="1">
      <c r="A17" s="44" t="s">
        <v>72</v>
      </c>
      <c r="B17" s="44"/>
      <c r="C17" s="50">
        <v>1403.5</v>
      </c>
      <c r="D17" s="44" t="s">
        <v>6</v>
      </c>
      <c r="E17" s="50">
        <v>5</v>
      </c>
    </row>
    <row r="18" spans="1:5" s="51" customFormat="1" ht="15.75" thickBot="1">
      <c r="A18" s="44" t="s">
        <v>72</v>
      </c>
      <c r="B18" s="44"/>
      <c r="C18" s="50">
        <v>12350.8</v>
      </c>
      <c r="D18" s="44" t="s">
        <v>6</v>
      </c>
      <c r="E18" s="50">
        <v>44</v>
      </c>
    </row>
    <row r="19" spans="1:5" s="51" customFormat="1" ht="15.75" thickBot="1">
      <c r="A19" s="44" t="s">
        <v>72</v>
      </c>
      <c r="B19" s="44"/>
      <c r="C19" s="50">
        <v>836.16</v>
      </c>
      <c r="D19" s="44" t="s">
        <v>6</v>
      </c>
      <c r="E19" s="50">
        <v>6</v>
      </c>
    </row>
    <row r="20" spans="1:5" s="51" customFormat="1" ht="15.75" thickBot="1">
      <c r="A20" s="44" t="s">
        <v>73</v>
      </c>
      <c r="B20" s="44"/>
      <c r="C20" s="50">
        <v>1104.77</v>
      </c>
      <c r="D20" s="44" t="s">
        <v>5</v>
      </c>
      <c r="E20" s="50">
        <v>267.5</v>
      </c>
    </row>
    <row r="21" spans="1:5" s="51" customFormat="1" ht="15.75" thickBot="1">
      <c r="A21" s="44" t="s">
        <v>35</v>
      </c>
      <c r="B21" s="44"/>
      <c r="C21" s="50">
        <v>4132.8</v>
      </c>
      <c r="D21" s="44" t="s">
        <v>6</v>
      </c>
      <c r="E21" s="50">
        <v>15</v>
      </c>
    </row>
    <row r="22" spans="1:5" s="51" customFormat="1" ht="15.75" thickBot="1">
      <c r="A22" s="44" t="s">
        <v>74</v>
      </c>
      <c r="B22" s="44"/>
      <c r="C22" s="50">
        <v>870.02</v>
      </c>
      <c r="D22" s="44" t="s">
        <v>70</v>
      </c>
      <c r="E22" s="50">
        <v>2</v>
      </c>
    </row>
    <row r="23" spans="1:5" s="51" customFormat="1" ht="15.75" thickBot="1">
      <c r="A23" s="44" t="s">
        <v>75</v>
      </c>
      <c r="B23" s="44"/>
      <c r="C23" s="50">
        <v>304032</v>
      </c>
      <c r="D23" s="44" t="s">
        <v>5</v>
      </c>
      <c r="E23" s="50">
        <v>320</v>
      </c>
    </row>
    <row r="24" spans="1:5" s="51" customFormat="1" ht="15.75" thickBot="1">
      <c r="A24" s="44" t="s">
        <v>76</v>
      </c>
      <c r="B24" s="44"/>
      <c r="C24" s="50">
        <v>372.21</v>
      </c>
      <c r="D24" s="44" t="s">
        <v>5</v>
      </c>
      <c r="E24" s="50">
        <v>0.5</v>
      </c>
    </row>
    <row r="25" spans="1:5" s="51" customFormat="1" ht="15.75" thickBot="1">
      <c r="A25" s="44" t="s">
        <v>44</v>
      </c>
      <c r="B25" s="44"/>
      <c r="C25" s="50">
        <v>339.63</v>
      </c>
      <c r="D25" s="44" t="s">
        <v>5</v>
      </c>
      <c r="E25" s="50">
        <v>0.5</v>
      </c>
    </row>
    <row r="26" spans="1:5" s="51" customFormat="1" ht="15.75" thickBot="1">
      <c r="A26" s="44" t="s">
        <v>77</v>
      </c>
      <c r="B26" s="44"/>
      <c r="C26" s="50">
        <v>11784</v>
      </c>
      <c r="D26" s="44" t="s">
        <v>6</v>
      </c>
      <c r="E26" s="50">
        <v>8</v>
      </c>
    </row>
    <row r="27" spans="1:5" s="51" customFormat="1" ht="15.75" thickBot="1">
      <c r="A27" s="44" t="s">
        <v>78</v>
      </c>
      <c r="B27" s="44"/>
      <c r="C27" s="50">
        <v>3288</v>
      </c>
      <c r="D27" s="44" t="s">
        <v>6</v>
      </c>
      <c r="E27" s="50">
        <v>3</v>
      </c>
    </row>
    <row r="28" spans="1:5" s="51" customFormat="1" ht="15.75" thickBot="1">
      <c r="A28" s="44" t="s">
        <v>79</v>
      </c>
      <c r="B28" s="44"/>
      <c r="C28" s="50">
        <v>14081.76</v>
      </c>
      <c r="D28" s="44" t="s">
        <v>5</v>
      </c>
      <c r="E28" s="50">
        <v>17602.2</v>
      </c>
    </row>
    <row r="29" spans="1:5" s="51" customFormat="1" ht="15.75" thickBot="1">
      <c r="A29" s="44" t="s">
        <v>80</v>
      </c>
      <c r="B29" s="44"/>
      <c r="C29" s="50">
        <v>15841.98</v>
      </c>
      <c r="D29" s="44" t="s">
        <v>5</v>
      </c>
      <c r="E29" s="50">
        <v>17602.2</v>
      </c>
    </row>
    <row r="30" spans="1:5" s="51" customFormat="1" ht="15.75" thickBot="1">
      <c r="A30" s="44" t="s">
        <v>81</v>
      </c>
      <c r="B30" s="44"/>
      <c r="C30" s="50">
        <v>27987.48</v>
      </c>
      <c r="D30" s="44" t="s">
        <v>5</v>
      </c>
      <c r="E30" s="50">
        <v>17602.2</v>
      </c>
    </row>
    <row r="31" spans="1:5" s="51" customFormat="1" ht="15.75" thickBot="1">
      <c r="A31" s="44" t="s">
        <v>82</v>
      </c>
      <c r="B31" s="44"/>
      <c r="C31" s="50">
        <v>29219.64</v>
      </c>
      <c r="D31" s="44" t="s">
        <v>5</v>
      </c>
      <c r="E31" s="50">
        <v>17602.2</v>
      </c>
    </row>
    <row r="32" spans="1:5" s="51" customFormat="1" ht="15.75" thickBot="1">
      <c r="A32" s="44" t="s">
        <v>83</v>
      </c>
      <c r="B32" s="44"/>
      <c r="C32" s="50">
        <v>43125.42</v>
      </c>
      <c r="D32" s="44" t="s">
        <v>5</v>
      </c>
      <c r="E32" s="50">
        <v>17602.2</v>
      </c>
    </row>
    <row r="33" spans="1:5" s="51" customFormat="1" ht="15.75" thickBot="1">
      <c r="A33" s="44" t="s">
        <v>84</v>
      </c>
      <c r="B33" s="44"/>
      <c r="C33" s="50">
        <v>43125.42</v>
      </c>
      <c r="D33" s="44" t="s">
        <v>5</v>
      </c>
      <c r="E33" s="50">
        <v>17602.2</v>
      </c>
    </row>
    <row r="34" spans="1:5" s="51" customFormat="1" ht="15.75" thickBot="1">
      <c r="A34" s="44" t="s">
        <v>85</v>
      </c>
      <c r="B34" s="44"/>
      <c r="C34" s="50">
        <v>66184.27</v>
      </c>
      <c r="D34" s="44" t="s">
        <v>5</v>
      </c>
      <c r="E34" s="50">
        <v>17602.2</v>
      </c>
    </row>
    <row r="35" spans="1:5" s="51" customFormat="1" ht="15.75" thickBot="1">
      <c r="A35" s="44" t="s">
        <v>86</v>
      </c>
      <c r="B35" s="44"/>
      <c r="C35" s="50">
        <v>69528.69</v>
      </c>
      <c r="D35" s="44" t="s">
        <v>5</v>
      </c>
      <c r="E35" s="50">
        <v>17602.2</v>
      </c>
    </row>
    <row r="36" spans="1:5" s="51" customFormat="1" ht="15.75" thickBot="1">
      <c r="A36" s="44" t="s">
        <v>31</v>
      </c>
      <c r="B36" s="44"/>
      <c r="C36" s="50">
        <v>359.2</v>
      </c>
      <c r="D36" s="44" t="s">
        <v>70</v>
      </c>
      <c r="E36" s="50">
        <v>2</v>
      </c>
    </row>
    <row r="37" spans="1:5" s="51" customFormat="1" ht="15.75" thickBot="1">
      <c r="A37" s="44" t="s">
        <v>87</v>
      </c>
      <c r="B37" s="44"/>
      <c r="C37" s="50">
        <v>898.46</v>
      </c>
      <c r="D37" s="44" t="s">
        <v>5</v>
      </c>
      <c r="E37" s="50">
        <v>2.2000000000000002</v>
      </c>
    </row>
    <row r="38" spans="1:5" s="51" customFormat="1" ht="15.75" thickBot="1">
      <c r="A38" s="44" t="s">
        <v>87</v>
      </c>
      <c r="B38" s="44"/>
      <c r="C38" s="50">
        <v>1162.8900000000001</v>
      </c>
      <c r="D38" s="44" t="s">
        <v>5</v>
      </c>
      <c r="E38" s="50">
        <v>8.5</v>
      </c>
    </row>
    <row r="39" spans="1:5" s="51" customFormat="1" ht="15.75" thickBot="1">
      <c r="A39" s="44" t="s">
        <v>88</v>
      </c>
      <c r="B39" s="44"/>
      <c r="C39" s="50">
        <v>1408.18</v>
      </c>
      <c r="D39" s="44" t="s">
        <v>5</v>
      </c>
      <c r="E39" s="50">
        <v>17602.2</v>
      </c>
    </row>
    <row r="40" spans="1:5" s="51" customFormat="1" ht="15.75" thickBot="1">
      <c r="A40" s="44" t="s">
        <v>89</v>
      </c>
      <c r="B40" s="44"/>
      <c r="C40" s="50">
        <v>1584.2</v>
      </c>
      <c r="D40" s="44" t="s">
        <v>5</v>
      </c>
      <c r="E40" s="50">
        <v>17602.2</v>
      </c>
    </row>
    <row r="41" spans="1:5" s="51" customFormat="1" ht="15.75" thickBot="1">
      <c r="A41" s="44" t="s">
        <v>90</v>
      </c>
      <c r="B41" s="44"/>
      <c r="C41" s="50">
        <v>6688.84</v>
      </c>
      <c r="D41" s="44" t="s">
        <v>5</v>
      </c>
      <c r="E41" s="50">
        <v>17602.2</v>
      </c>
    </row>
    <row r="42" spans="1:5" s="51" customFormat="1" ht="15.75" thickBot="1">
      <c r="A42" s="44" t="s">
        <v>91</v>
      </c>
      <c r="B42" s="44"/>
      <c r="C42" s="50">
        <v>6688.84</v>
      </c>
      <c r="D42" s="44" t="s">
        <v>5</v>
      </c>
      <c r="E42" s="50">
        <v>17602.2</v>
      </c>
    </row>
    <row r="43" spans="1:5" s="51" customFormat="1" ht="15.75" thickBot="1">
      <c r="A43" s="44" t="s">
        <v>36</v>
      </c>
      <c r="B43" s="44"/>
      <c r="C43" s="50">
        <v>173.86</v>
      </c>
      <c r="D43" s="44" t="s">
        <v>70</v>
      </c>
      <c r="E43" s="50">
        <v>2</v>
      </c>
    </row>
    <row r="44" spans="1:5" s="51" customFormat="1" ht="15.75" thickBot="1">
      <c r="A44" s="44" t="s">
        <v>45</v>
      </c>
      <c r="B44" s="44"/>
      <c r="C44" s="50">
        <v>270.14</v>
      </c>
      <c r="D44" s="44" t="s">
        <v>46</v>
      </c>
      <c r="E44" s="50">
        <v>1</v>
      </c>
    </row>
    <row r="45" spans="1:5" s="51" customFormat="1" ht="15.75" thickBot="1">
      <c r="A45" s="44" t="s">
        <v>47</v>
      </c>
      <c r="B45" s="44"/>
      <c r="C45" s="50">
        <v>1656.8</v>
      </c>
      <c r="D45" s="44" t="s">
        <v>6</v>
      </c>
      <c r="E45" s="50">
        <v>40</v>
      </c>
    </row>
    <row r="46" spans="1:5" s="51" customFormat="1" ht="15.75" thickBot="1">
      <c r="A46" s="44" t="s">
        <v>92</v>
      </c>
      <c r="B46" s="44"/>
      <c r="C46" s="50">
        <v>225.84</v>
      </c>
      <c r="D46" s="44" t="s">
        <v>70</v>
      </c>
      <c r="E46" s="50">
        <v>2</v>
      </c>
    </row>
    <row r="47" spans="1:5" s="51" customFormat="1" ht="15.75" thickBot="1">
      <c r="A47" s="44" t="s">
        <v>93</v>
      </c>
      <c r="B47" s="44"/>
      <c r="C47" s="50">
        <v>1605</v>
      </c>
      <c r="D47" s="44" t="s">
        <v>6</v>
      </c>
      <c r="E47" s="50">
        <v>1</v>
      </c>
    </row>
    <row r="48" spans="1:5" s="51" customFormat="1" ht="15.75" thickBot="1">
      <c r="A48" s="44" t="s">
        <v>94</v>
      </c>
      <c r="B48" s="44"/>
      <c r="C48" s="50">
        <v>4700</v>
      </c>
      <c r="D48" s="44" t="s">
        <v>6</v>
      </c>
      <c r="E48" s="50">
        <v>4</v>
      </c>
    </row>
    <row r="49" spans="1:5" ht="15.75" thickBot="1">
      <c r="A49" s="47"/>
      <c r="B49" s="47"/>
      <c r="C49" s="49">
        <v>770175.20000000007</v>
      </c>
      <c r="D49" s="47"/>
      <c r="E49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2019-03-07T04:22:21Z</cp:lastPrinted>
  <dcterms:created xsi:type="dcterms:W3CDTF">2016-03-18T02:51:51Z</dcterms:created>
  <dcterms:modified xsi:type="dcterms:W3CDTF">2020-03-19T00:09:13Z</dcterms:modified>
</cp:coreProperties>
</file>