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</sheets>
  <definedNames>
    <definedName name="_xlnm.Print_Area" localSheetId="0">Лист1!$A$1:$E$102</definedName>
  </definedNames>
  <calcPr calcId="145621"/>
</workbook>
</file>

<file path=xl/calcChain.xml><?xml version="1.0" encoding="utf-8"?>
<calcChain xmlns="http://schemas.openxmlformats.org/spreadsheetml/2006/main">
  <c r="C101" i="1" l="1"/>
  <c r="C27" i="1" l="1"/>
  <c r="C79" i="1"/>
  <c r="C11" i="1" l="1"/>
  <c r="C47" i="1" l="1"/>
  <c r="B78" i="1" l="1"/>
  <c r="B77" i="1"/>
  <c r="C8" i="1" l="1"/>
  <c r="C13" i="1"/>
  <c r="C87" i="1"/>
  <c r="C83" i="1"/>
  <c r="C20" i="1"/>
  <c r="C16" i="1"/>
  <c r="C99" i="1" l="1"/>
  <c r="C97" i="1"/>
  <c r="C96" i="1" s="1"/>
  <c r="C100" i="1" l="1"/>
  <c r="C10" i="1"/>
  <c r="C9" i="1" s="1"/>
  <c r="C102" i="1" l="1"/>
  <c r="B87" i="1"/>
  <c r="B79" i="1"/>
  <c r="B97" i="1" l="1"/>
  <c r="B96" i="1" s="1"/>
  <c r="B86" i="1"/>
  <c r="B83" i="1"/>
  <c r="B82" i="1"/>
  <c r="B19" i="1"/>
  <c r="B16" i="1"/>
  <c r="B13" i="1"/>
  <c r="B99" i="1" l="1"/>
</calcChain>
</file>

<file path=xl/sharedStrings.xml><?xml version="1.0" encoding="utf-8"?>
<sst xmlns="http://schemas.openxmlformats.org/spreadsheetml/2006/main" count="188" uniqueCount="124">
  <si>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</si>
  <si>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</si>
  <si>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</si>
  <si>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</si>
  <si>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</si>
  <si>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м</t>
  </si>
  <si>
    <t>Годовая фактическая стоимость работ (услуг) с НДС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</si>
  <si>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</si>
  <si>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</si>
  <si>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</si>
  <si>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</si>
  <si>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</si>
  <si>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</si>
  <si>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</si>
  <si>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</si>
  <si>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</si>
  <si>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</si>
  <si>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</si>
  <si>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</si>
  <si>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</si>
  <si>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</si>
  <si>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</si>
  <si>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</si>
  <si>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</si>
  <si>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</si>
  <si>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</si>
  <si>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Выезд а/машины по заявке</t>
  </si>
  <si>
    <t>выезд</t>
  </si>
  <si>
    <t>1 стояк</t>
  </si>
  <si>
    <t>Устранение свищей хомутами</t>
  </si>
  <si>
    <t>Адрес: 1 мкр., д. 28</t>
  </si>
  <si>
    <t>Очистка канализационной сети</t>
  </si>
  <si>
    <t>руб.</t>
  </si>
  <si>
    <t>Старшие по дому (льготы)</t>
  </si>
  <si>
    <t>шт.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</si>
  <si>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</si>
  <si>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</si>
  <si>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</si>
  <si>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метр</t>
  </si>
  <si>
    <t>1 дом</t>
  </si>
  <si>
    <t>Осмотр подвала</t>
  </si>
  <si>
    <t>Осмотр сантех. оборудования</t>
  </si>
  <si>
    <t>Ремонт труб КНС</t>
  </si>
  <si>
    <t>период: 01.01.2021-31.12.2021</t>
  </si>
  <si>
    <t>Доходы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</si>
  <si>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</si>
  <si>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</si>
  <si>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по дому на 31.12.2021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</si>
  <si>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</si>
  <si>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</si>
  <si>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</si>
  <si>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</si>
  <si>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</si>
  <si>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 xml:space="preserve">Начальное сальдо на 01.01.2021 г. 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</si>
  <si>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</si>
  <si>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</si>
  <si>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</si>
  <si>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</si>
  <si>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</si>
  <si>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</si>
  <si>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</si>
  <si>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</si>
  <si>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</si>
  <si>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</si>
  <si>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Вывод  воды с подвала для хоз. нужд</t>
  </si>
  <si>
    <t>Заливка отмостки</t>
  </si>
  <si>
    <t>п/м</t>
  </si>
  <si>
    <t>Замена автомата</t>
  </si>
  <si>
    <t>Замена грязевика</t>
  </si>
  <si>
    <t>Обследование вентиляции в квартире</t>
  </si>
  <si>
    <t>квартира</t>
  </si>
  <si>
    <t>Прокладка электрокабеля АВВГ 2*2,5 мм2</t>
  </si>
  <si>
    <t>Ремонт двери</t>
  </si>
  <si>
    <t>Ремонт доводчика</t>
  </si>
  <si>
    <t>Ремонт межпанельных швов с исп. автовышки</t>
  </si>
  <si>
    <t>Ремонт подъездной двери</t>
  </si>
  <si>
    <t>Ремонт полотенцесушителя</t>
  </si>
  <si>
    <t>Установка шарниров и пружины на дверь</t>
  </si>
  <si>
    <t>Утепление тамбурных дверей пенофолом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</si>
  <si>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</si>
  <si>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</si>
  <si>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</si>
  <si>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</si>
  <si>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</si>
  <si>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обследование межпанельных швов</t>
  </si>
  <si>
    <t>1 кв.</t>
  </si>
  <si>
    <t>установка пружины</t>
  </si>
  <si>
    <t>установка светильника с датчиком на движение</t>
  </si>
  <si>
    <t>Закрытие/открытие стояков водоснабжения с использованием  а/м газель</t>
  </si>
  <si>
    <t>Замена вентиля д. 20 д. 15</t>
  </si>
  <si>
    <t>Замена стока отопления</t>
  </si>
  <si>
    <t>Запуск системы отопления</t>
  </si>
  <si>
    <t>дом</t>
  </si>
  <si>
    <t>Поверка теплового ОДПУ, 2021 г.</t>
  </si>
  <si>
    <t>Подготовка и гидропромывка дома</t>
  </si>
  <si>
    <t>Прочистка внутренней канализации</t>
  </si>
  <si>
    <t>Сброс воздуха со стояков отопления с использованием а/м газель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</si>
  <si>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</si>
  <si>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</si>
  <si>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</si>
  <si>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замена стояка КНС д. 110</t>
  </si>
  <si>
    <t>замена тройника, манжеты на стояке</t>
  </si>
  <si>
    <t>осмотр подвала</t>
  </si>
  <si>
    <t>отключение/включение насосов</t>
  </si>
  <si>
    <t>очистка труб канализации и вентеляции от куржака в зим. период</t>
  </si>
  <si>
    <t>прочистка внутренней канализационной сети</t>
  </si>
  <si>
    <t>ремонт труб КНС</t>
  </si>
  <si>
    <t>частичная замена стояка ХВС</t>
  </si>
  <si>
    <t>частичная замена стояка хвс</t>
  </si>
  <si>
    <t>Содержание ДРС 1,2 кв. 2021 г. коэф.0,8;0,85;0,9;1</t>
  </si>
  <si>
    <t>Содержание ДРС 3,4 кв. 2021 г. коэф.0,8;0,85;0,9;1</t>
  </si>
  <si>
    <t>Прочистка вентиляции</t>
  </si>
  <si>
    <t>Утепление вентпродухов изовером и монтажной пеной</t>
  </si>
  <si>
    <t>Демонтаж старого забора</t>
  </si>
  <si>
    <t>пм</t>
  </si>
  <si>
    <t>Завоз песка на песочницы детских площадок</t>
  </si>
  <si>
    <t>м3</t>
  </si>
  <si>
    <t>Завоз плодородной почвы (чернозема) позаявочно</t>
  </si>
  <si>
    <t>кг</t>
  </si>
  <si>
    <t>Заливка хоккейной коробки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</si>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</sst>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0" fontId="10" fillId="3" borderId="2" xfId="2" applyFont="1" applyFill="1" applyBorder="1" applyAlignment="1" applyProtection="1">
      <alignment vertical="center" wrapText="1"/>
    </xf>
    <xf numFmtId="0" fontId="11" fillId="3" borderId="2" xfId="1" applyFont="1" applyFill="1" applyBorder="1" applyAlignment="1">
      <alignment vertical="center" wrapText="1"/>
    </xf>
    <xf numFmtId="164" fontId="11" fillId="3" borderId="2" xfId="1" applyNumberFormat="1" applyFont="1" applyFill="1" applyBorder="1" applyAlignment="1">
      <alignment vertical="center" wrapText="1"/>
    </xf>
    <xf numFmtId="43" fontId="11" fillId="3" borderId="2" xfId="3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0" xfId="0" applyFill="1" applyAlignment="1"/>
    <xf numFmtId="16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/>
    <xf numFmtId="2" fontId="8" fillId="3" borderId="2" xfId="0" applyNumberFormat="1" applyFont="1" applyFill="1" applyBorder="1" applyAlignment="1">
      <alignment vertical="center" wrapText="1"/>
    </xf>
    <xf numFmtId="2" fontId="0" fillId="3" borderId="4" xfId="0" applyNumberFormat="1" applyFill="1" applyBorder="1" applyAlignment="1"/>
    <xf numFmtId="164" fontId="6" fillId="3" borderId="2" xfId="3" applyNumberFormat="1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0" fontId="0" fillId="0" borderId="0" xfId="0"/>
    <xf numFmtId="2" fontId="2" fillId="3" borderId="0" xfId="0" applyNumberFormat="1" applyFont="1" applyFill="1" applyAlignment="1">
      <alignment wrapText="1"/>
    </xf>
    <xf numFmtId="165" fontId="6" fillId="3" borderId="2" xfId="0" applyNumberFormat="1" applyFont="1" applyFill="1" applyBorder="1" applyAlignment="1"/>
    <xf numFmtId="49" fontId="0" fillId="0" borderId="4" xfId="0" applyNumberFormat="1" applyFill="1" applyBorder="1"/>
    <xf numFmtId="0" fontId="6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0" xfId="0" applyFont="1" applyFill="1"/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5" fontId="0" fillId="0" borderId="4" xfId="0" applyNumberFormat="1" applyFill="1" applyBorder="1"/>
    <xf numFmtId="2" fontId="4" fillId="3" borderId="2" xfId="1" applyNumberFormat="1" applyFont="1" applyFill="1" applyBorder="1" applyAlignment="1">
      <alignment horizontal="right" vertical="center" wrapText="1"/>
    </xf>
    <xf numFmtId="2" fontId="11" fillId="3" borderId="2" xfId="1" applyNumberFormat="1" applyFont="1" applyFill="1" applyBorder="1" applyAlignment="1">
      <alignment horizontal="right" vertical="center" wrapText="1"/>
    </xf>
    <xf numFmtId="4" fontId="6" fillId="3" borderId="2" xfId="3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83" workbookViewId="0">
      <selection activeCell="I92" sqref="I92"/>
    </sheetView>
  </sheetViews>
  <sheetFormatPr defaultRowHeight="15" outlineLevelRow="2" x14ac:dyDescent="0.25"/>
  <cols>
    <col min="1" max="1" width="59.5703125" style="28" customWidth="1"/>
    <col min="2" max="2" width="15.5703125" style="3" hidden="1" customWidth="1"/>
    <col min="3" max="3" width="15.5703125" style="29" customWidth="1"/>
    <col min="4" max="4" width="9.28515625" style="28" customWidth="1"/>
    <col min="5" max="5" width="12.5703125" style="30" customWidth="1"/>
    <col min="6" max="6" width="11" style="1" customWidth="1"/>
    <col min="7" max="16384" width="9.140625" style="1"/>
  </cols>
  <sheetData>
    <row r="1" spans="1:5" ht="60" customHeight="1" x14ac:dyDescent="0.25">
      <c r="A1" s="53" t="s">
        <v>10</v>
      </c>
      <c r="B1" s="53"/>
      <c r="C1" s="53"/>
      <c r="D1" s="53"/>
      <c r="E1" s="53"/>
    </row>
    <row r="2" spans="1:5" ht="17.25" customHeight="1" x14ac:dyDescent="0.25">
      <c r="A2" s="2" t="s">
        <v>30</v>
      </c>
      <c r="B2" s="3" t="s">
        <v>8</v>
      </c>
      <c r="C2" s="55" t="s">
        <v>43</v>
      </c>
      <c r="D2" s="55"/>
      <c r="E2" s="55"/>
    </row>
    <row r="3" spans="1:5" ht="71.25" x14ac:dyDescent="0.25">
      <c r="A3" s="4" t="s">
        <v>3</v>
      </c>
      <c r="B3" s="5" t="s">
        <v>0</v>
      </c>
      <c r="C3" s="6" t="s">
        <v>6</v>
      </c>
      <c r="D3" s="7" t="s">
        <v>1</v>
      </c>
      <c r="E3" s="8" t="s">
        <v>2</v>
      </c>
    </row>
    <row r="4" spans="1:5" s="43" customFormat="1" x14ac:dyDescent="0.25">
      <c r="A4" s="44" t="s">
        <v>53</v>
      </c>
      <c r="B4" s="45"/>
      <c r="C4" s="49">
        <v>-2094471.7</v>
      </c>
      <c r="D4" s="46"/>
      <c r="E4" s="47"/>
    </row>
    <row r="5" spans="1:5" x14ac:dyDescent="0.25">
      <c r="A5" s="56" t="s">
        <v>44</v>
      </c>
      <c r="B5" s="57"/>
      <c r="C5" s="57"/>
      <c r="D5" s="57"/>
      <c r="E5" s="58"/>
    </row>
    <row r="6" spans="1:5" ht="28.5" x14ac:dyDescent="0.25">
      <c r="A6" s="4" t="s">
        <v>45</v>
      </c>
      <c r="B6" s="5"/>
      <c r="C6" s="49">
        <v>832482.23</v>
      </c>
      <c r="D6" s="9" t="s">
        <v>32</v>
      </c>
      <c r="E6" s="8"/>
    </row>
    <row r="7" spans="1:5" x14ac:dyDescent="0.25">
      <c r="A7" s="4" t="s">
        <v>46</v>
      </c>
      <c r="B7" s="5"/>
      <c r="C7" s="49">
        <v>834269.36</v>
      </c>
      <c r="D7" s="9" t="s">
        <v>32</v>
      </c>
      <c r="E7" s="8"/>
    </row>
    <row r="8" spans="1:5" ht="28.5" x14ac:dyDescent="0.25">
      <c r="A8" s="4" t="s">
        <v>47</v>
      </c>
      <c r="B8" s="5"/>
      <c r="C8" s="49">
        <f>C7-C6</f>
        <v>1787.1300000000047</v>
      </c>
      <c r="D8" s="9" t="s">
        <v>32</v>
      </c>
      <c r="E8" s="8"/>
    </row>
    <row r="9" spans="1:5" x14ac:dyDescent="0.25">
      <c r="A9" s="4" t="s">
        <v>11</v>
      </c>
      <c r="B9" s="5"/>
      <c r="C9" s="49">
        <f>C10</f>
        <v>7728.64</v>
      </c>
      <c r="D9" s="9" t="s">
        <v>32</v>
      </c>
      <c r="E9" s="8"/>
    </row>
    <row r="10" spans="1:5" x14ac:dyDescent="0.25">
      <c r="A10" s="10" t="s">
        <v>12</v>
      </c>
      <c r="B10" s="11"/>
      <c r="C10" s="50">
        <f>600*12+528.64</f>
        <v>7728.64</v>
      </c>
      <c r="D10" s="9" t="s">
        <v>32</v>
      </c>
      <c r="E10" s="12"/>
    </row>
    <row r="11" spans="1:5" x14ac:dyDescent="0.25">
      <c r="A11" s="13" t="s">
        <v>48</v>
      </c>
      <c r="B11" s="14"/>
      <c r="C11" s="40">
        <f>C6</f>
        <v>832482.23</v>
      </c>
      <c r="D11" s="9" t="s">
        <v>32</v>
      </c>
      <c r="E11" s="16"/>
    </row>
    <row r="12" spans="1:5" x14ac:dyDescent="0.25">
      <c r="A12" s="54" t="s">
        <v>13</v>
      </c>
      <c r="B12" s="54"/>
      <c r="C12" s="54"/>
      <c r="D12" s="54"/>
      <c r="E12" s="54"/>
    </row>
    <row r="13" spans="1:5" ht="29.25" thickBot="1" x14ac:dyDescent="0.3">
      <c r="A13" s="13" t="s">
        <v>14</v>
      </c>
      <c r="B13" s="14" t="e">
        <f>#REF!</f>
        <v>#REF!</v>
      </c>
      <c r="C13" s="15">
        <f>C14+C15</f>
        <v>152972.82</v>
      </c>
      <c r="D13" s="17"/>
      <c r="E13" s="16"/>
    </row>
    <row r="14" spans="1:5" s="31" customFormat="1" ht="15.75" thickBot="1" x14ac:dyDescent="0.3">
      <c r="A14" s="34" t="s">
        <v>54</v>
      </c>
      <c r="B14" s="34"/>
      <c r="C14" s="48">
        <v>74234.16</v>
      </c>
      <c r="D14" s="34" t="s">
        <v>4</v>
      </c>
      <c r="E14" s="48">
        <v>18018</v>
      </c>
    </row>
    <row r="15" spans="1:5" s="31" customFormat="1" ht="15.75" thickBot="1" x14ac:dyDescent="0.3">
      <c r="A15" s="34" t="s">
        <v>55</v>
      </c>
      <c r="B15" s="34"/>
      <c r="C15" s="48">
        <v>78738.66</v>
      </c>
      <c r="D15" s="34" t="s">
        <v>4</v>
      </c>
      <c r="E15" s="48">
        <v>18018</v>
      </c>
    </row>
    <row r="16" spans="1:5" ht="29.25" thickBot="1" x14ac:dyDescent="0.3">
      <c r="A16" s="13" t="s">
        <v>15</v>
      </c>
      <c r="B16" s="14" t="e">
        <f>#REF!</f>
        <v>#REF!</v>
      </c>
      <c r="C16" s="15">
        <f>C17+C18</f>
        <v>70720.62</v>
      </c>
      <c r="D16" s="17"/>
      <c r="E16" s="16"/>
    </row>
    <row r="17" spans="1:5" s="31" customFormat="1" ht="15.75" thickBot="1" x14ac:dyDescent="0.3">
      <c r="A17" s="34" t="s">
        <v>56</v>
      </c>
      <c r="B17" s="34"/>
      <c r="C17" s="48">
        <v>34234.199999999997</v>
      </c>
      <c r="D17" s="34" t="s">
        <v>4</v>
      </c>
      <c r="E17" s="48">
        <v>18018</v>
      </c>
    </row>
    <row r="18" spans="1:5" s="31" customFormat="1" ht="15.75" thickBot="1" x14ac:dyDescent="0.3">
      <c r="A18" s="34" t="s">
        <v>57</v>
      </c>
      <c r="B18" s="34"/>
      <c r="C18" s="48">
        <v>36486.42</v>
      </c>
      <c r="D18" s="34" t="s">
        <v>4</v>
      </c>
      <c r="E18" s="48">
        <v>18018</v>
      </c>
    </row>
    <row r="19" spans="1:5" ht="28.5" x14ac:dyDescent="0.25">
      <c r="A19" s="13" t="s">
        <v>16</v>
      </c>
      <c r="B19" s="19" t="e">
        <f>#REF!+#REF!</f>
        <v>#REF!</v>
      </c>
      <c r="C19" s="15">
        <v>0</v>
      </c>
      <c r="D19" s="20"/>
      <c r="E19" s="16"/>
    </row>
    <row r="20" spans="1:5" ht="43.5" thickBot="1" x14ac:dyDescent="0.3">
      <c r="A20" s="13" t="s">
        <v>17</v>
      </c>
      <c r="B20" s="14"/>
      <c r="C20" s="15">
        <f>SUM(C21:C26)</f>
        <v>21081.06</v>
      </c>
      <c r="D20" s="17"/>
      <c r="E20" s="16"/>
    </row>
    <row r="21" spans="1:5" s="31" customFormat="1" ht="15.75" thickBot="1" x14ac:dyDescent="0.3">
      <c r="A21" s="34" t="s">
        <v>58</v>
      </c>
      <c r="B21" s="34"/>
      <c r="C21" s="48">
        <v>1801.8</v>
      </c>
      <c r="D21" s="34" t="s">
        <v>4</v>
      </c>
      <c r="E21" s="48">
        <v>18018</v>
      </c>
    </row>
    <row r="22" spans="1:5" s="31" customFormat="1" ht="15.75" thickBot="1" x14ac:dyDescent="0.3">
      <c r="A22" s="34" t="s">
        <v>59</v>
      </c>
      <c r="B22" s="34"/>
      <c r="C22" s="48">
        <v>1801.8</v>
      </c>
      <c r="D22" s="34" t="s">
        <v>4</v>
      </c>
      <c r="E22" s="48">
        <v>18018</v>
      </c>
    </row>
    <row r="23" spans="1:5" s="31" customFormat="1" ht="15.75" thickBot="1" x14ac:dyDescent="0.3">
      <c r="A23" s="34" t="s">
        <v>60</v>
      </c>
      <c r="B23" s="34"/>
      <c r="C23" s="48">
        <v>1621.62</v>
      </c>
      <c r="D23" s="34" t="s">
        <v>4</v>
      </c>
      <c r="E23" s="48">
        <v>18018</v>
      </c>
    </row>
    <row r="24" spans="1:5" s="31" customFormat="1" ht="15.75" thickBot="1" x14ac:dyDescent="0.3">
      <c r="A24" s="34" t="s">
        <v>61</v>
      </c>
      <c r="B24" s="34"/>
      <c r="C24" s="48">
        <v>1621.62</v>
      </c>
      <c r="D24" s="34" t="s">
        <v>4</v>
      </c>
      <c r="E24" s="48">
        <v>18018</v>
      </c>
    </row>
    <row r="25" spans="1:5" s="31" customFormat="1" ht="15.75" thickBot="1" x14ac:dyDescent="0.3">
      <c r="A25" s="34" t="s">
        <v>62</v>
      </c>
      <c r="B25" s="34"/>
      <c r="C25" s="48">
        <v>6846.84</v>
      </c>
      <c r="D25" s="34" t="s">
        <v>4</v>
      </c>
      <c r="E25" s="48">
        <v>18018</v>
      </c>
    </row>
    <row r="26" spans="1:5" s="31" customFormat="1" ht="15.75" thickBot="1" x14ac:dyDescent="0.3">
      <c r="A26" s="34" t="s">
        <v>63</v>
      </c>
      <c r="B26" s="34"/>
      <c r="C26" s="48">
        <v>7387.38</v>
      </c>
      <c r="D26" s="34" t="s">
        <v>4</v>
      </c>
      <c r="E26" s="48">
        <v>18018</v>
      </c>
    </row>
    <row r="27" spans="1:5" ht="43.5" outlineLevel="1" thickBot="1" x14ac:dyDescent="0.3">
      <c r="A27" s="13" t="s">
        <v>18</v>
      </c>
      <c r="B27" s="21"/>
      <c r="C27" s="15">
        <f>SUM(C28:C46)</f>
        <v>45017.450000000004</v>
      </c>
      <c r="D27" s="21"/>
      <c r="E27" s="21"/>
    </row>
    <row r="28" spans="1:5" s="31" customFormat="1" ht="15.75" thickBot="1" x14ac:dyDescent="0.3">
      <c r="A28" s="34" t="s">
        <v>64</v>
      </c>
      <c r="B28" s="34"/>
      <c r="C28" s="48">
        <v>2152.4699999999998</v>
      </c>
      <c r="D28" s="34" t="s">
        <v>34</v>
      </c>
      <c r="E28" s="48">
        <v>1</v>
      </c>
    </row>
    <row r="29" spans="1:5" s="31" customFormat="1" ht="15.75" thickBot="1" x14ac:dyDescent="0.3">
      <c r="A29" s="34" t="s">
        <v>65</v>
      </c>
      <c r="B29" s="34"/>
      <c r="C29" s="48">
        <v>2307.4</v>
      </c>
      <c r="D29" s="34" t="s">
        <v>66</v>
      </c>
      <c r="E29" s="48">
        <v>4</v>
      </c>
    </row>
    <row r="30" spans="1:5" s="31" customFormat="1" ht="15.75" thickBot="1" x14ac:dyDescent="0.3">
      <c r="A30" s="34" t="s">
        <v>67</v>
      </c>
      <c r="B30" s="34"/>
      <c r="C30" s="48">
        <v>248.9</v>
      </c>
      <c r="D30" s="34" t="s">
        <v>34</v>
      </c>
      <c r="E30" s="48">
        <v>1</v>
      </c>
    </row>
    <row r="31" spans="1:5" s="31" customFormat="1" ht="15.75" thickBot="1" x14ac:dyDescent="0.3">
      <c r="A31" s="34" t="s">
        <v>68</v>
      </c>
      <c r="B31" s="34"/>
      <c r="C31" s="48">
        <v>7252.19</v>
      </c>
      <c r="D31" s="34" t="s">
        <v>34</v>
      </c>
      <c r="E31" s="48">
        <v>1</v>
      </c>
    </row>
    <row r="32" spans="1:5" s="31" customFormat="1" ht="15.75" thickBot="1" x14ac:dyDescent="0.3">
      <c r="A32" s="34" t="s">
        <v>69</v>
      </c>
      <c r="B32" s="34"/>
      <c r="C32" s="48">
        <v>937.39</v>
      </c>
      <c r="D32" s="34" t="s">
        <v>70</v>
      </c>
      <c r="E32" s="48">
        <v>1</v>
      </c>
    </row>
    <row r="33" spans="1:5" s="31" customFormat="1" ht="15.75" thickBot="1" x14ac:dyDescent="0.3">
      <c r="A33" s="34" t="s">
        <v>71</v>
      </c>
      <c r="B33" s="34"/>
      <c r="C33" s="48">
        <v>1745.2</v>
      </c>
      <c r="D33" s="34" t="s">
        <v>5</v>
      </c>
      <c r="E33" s="48">
        <v>8</v>
      </c>
    </row>
    <row r="34" spans="1:5" s="31" customFormat="1" ht="15.75" thickBot="1" x14ac:dyDescent="0.3">
      <c r="A34" s="34" t="s">
        <v>72</v>
      </c>
      <c r="B34" s="34"/>
      <c r="C34" s="48">
        <v>428.34</v>
      </c>
      <c r="D34" s="34" t="s">
        <v>34</v>
      </c>
      <c r="E34" s="48">
        <v>2</v>
      </c>
    </row>
    <row r="35" spans="1:5" s="31" customFormat="1" ht="15.75" thickBot="1" x14ac:dyDescent="0.3">
      <c r="A35" s="34" t="s">
        <v>73</v>
      </c>
      <c r="B35" s="34"/>
      <c r="C35" s="48">
        <v>674.52</v>
      </c>
      <c r="D35" s="34" t="s">
        <v>34</v>
      </c>
      <c r="E35" s="48">
        <v>1</v>
      </c>
    </row>
    <row r="36" spans="1:5" s="31" customFormat="1" ht="15.75" thickBot="1" x14ac:dyDescent="0.3">
      <c r="A36" s="34" t="s">
        <v>74</v>
      </c>
      <c r="B36" s="34"/>
      <c r="C36" s="48">
        <v>12223.8</v>
      </c>
      <c r="D36" s="34" t="s">
        <v>5</v>
      </c>
      <c r="E36" s="48">
        <v>9</v>
      </c>
    </row>
    <row r="37" spans="1:5" s="31" customFormat="1" ht="15.75" thickBot="1" x14ac:dyDescent="0.3">
      <c r="A37" s="34" t="s">
        <v>75</v>
      </c>
      <c r="B37" s="34"/>
      <c r="C37" s="48">
        <v>627.84</v>
      </c>
      <c r="D37" s="34" t="s">
        <v>34</v>
      </c>
      <c r="E37" s="48">
        <v>1</v>
      </c>
    </row>
    <row r="38" spans="1:5" s="31" customFormat="1" ht="15.75" thickBot="1" x14ac:dyDescent="0.3">
      <c r="A38" s="34" t="s">
        <v>76</v>
      </c>
      <c r="B38" s="34"/>
      <c r="C38" s="48">
        <v>617.09</v>
      </c>
      <c r="D38" s="34" t="s">
        <v>34</v>
      </c>
      <c r="E38" s="48">
        <v>1</v>
      </c>
    </row>
    <row r="39" spans="1:5" s="31" customFormat="1" ht="15.75" thickBot="1" x14ac:dyDescent="0.3">
      <c r="A39" s="34" t="s">
        <v>77</v>
      </c>
      <c r="B39" s="34"/>
      <c r="C39" s="48">
        <v>650.59</v>
      </c>
      <c r="D39" s="34" t="s">
        <v>34</v>
      </c>
      <c r="E39" s="48">
        <v>1</v>
      </c>
    </row>
    <row r="40" spans="1:5" s="31" customFormat="1" ht="15.75" thickBot="1" x14ac:dyDescent="0.3">
      <c r="A40" s="34" t="s">
        <v>78</v>
      </c>
      <c r="B40" s="34"/>
      <c r="C40" s="48">
        <v>4118.49</v>
      </c>
      <c r="D40" s="34" t="s">
        <v>4</v>
      </c>
      <c r="E40" s="48">
        <v>3.5</v>
      </c>
    </row>
    <row r="41" spans="1:5" s="31" customFormat="1" ht="15.75" thickBot="1" x14ac:dyDescent="0.3">
      <c r="A41" s="34" t="s">
        <v>79</v>
      </c>
      <c r="B41" s="34"/>
      <c r="C41" s="48">
        <v>2297.4299999999998</v>
      </c>
      <c r="D41" s="34" t="s">
        <v>80</v>
      </c>
      <c r="E41" s="48">
        <v>9</v>
      </c>
    </row>
    <row r="42" spans="1:5" s="31" customFormat="1" ht="15.75" thickBot="1" x14ac:dyDescent="0.3">
      <c r="A42" s="34" t="s">
        <v>81</v>
      </c>
      <c r="B42" s="34"/>
      <c r="C42" s="48">
        <v>1177.68</v>
      </c>
      <c r="D42" s="34" t="s">
        <v>82</v>
      </c>
      <c r="E42" s="48">
        <v>3</v>
      </c>
    </row>
    <row r="43" spans="1:5" s="31" customFormat="1" ht="15.75" thickBot="1" x14ac:dyDescent="0.3">
      <c r="A43" s="34" t="s">
        <v>83</v>
      </c>
      <c r="B43" s="34"/>
      <c r="C43" s="48">
        <v>4477.3599999999997</v>
      </c>
      <c r="D43" s="34" t="s">
        <v>34</v>
      </c>
      <c r="E43" s="48">
        <v>8</v>
      </c>
    </row>
    <row r="44" spans="1:5" s="31" customFormat="1" ht="15.75" thickBot="1" x14ac:dyDescent="0.3">
      <c r="A44" s="34" t="s">
        <v>84</v>
      </c>
      <c r="B44" s="34"/>
      <c r="C44" s="48">
        <v>505.79</v>
      </c>
      <c r="D44" s="34" t="s">
        <v>85</v>
      </c>
      <c r="E44" s="48">
        <v>1</v>
      </c>
    </row>
    <row r="45" spans="1:5" s="31" customFormat="1" ht="15.75" thickBot="1" x14ac:dyDescent="0.3">
      <c r="A45" s="34" t="s">
        <v>86</v>
      </c>
      <c r="B45" s="34"/>
      <c r="C45" s="48">
        <v>357.17</v>
      </c>
      <c r="D45" s="34" t="s">
        <v>34</v>
      </c>
      <c r="E45" s="48">
        <v>1</v>
      </c>
    </row>
    <row r="46" spans="1:5" s="31" customFormat="1" ht="15.75" thickBot="1" x14ac:dyDescent="0.3">
      <c r="A46" s="34" t="s">
        <v>87</v>
      </c>
      <c r="B46" s="34"/>
      <c r="C46" s="48">
        <v>2217.8000000000002</v>
      </c>
      <c r="D46" s="34" t="s">
        <v>34</v>
      </c>
      <c r="E46" s="48">
        <v>2</v>
      </c>
    </row>
    <row r="47" spans="1:5" s="18" customFormat="1" ht="52.5" customHeight="1" outlineLevel="2" thickBot="1" x14ac:dyDescent="0.3">
      <c r="A47" s="13" t="s">
        <v>19</v>
      </c>
      <c r="B47" s="22"/>
      <c r="C47" s="33">
        <f>SUM(C48:C75)</f>
        <v>114744.2</v>
      </c>
      <c r="D47" s="22"/>
      <c r="E47" s="22"/>
    </row>
    <row r="48" spans="1:5" s="31" customFormat="1" ht="15.75" thickBot="1" x14ac:dyDescent="0.3">
      <c r="A48" s="34" t="s">
        <v>26</v>
      </c>
      <c r="B48" s="34"/>
      <c r="C48" s="48">
        <v>1701.45</v>
      </c>
      <c r="D48" s="34" t="s">
        <v>27</v>
      </c>
      <c r="E48" s="48">
        <v>3</v>
      </c>
    </row>
    <row r="49" spans="1:5" s="31" customFormat="1" ht="15.75" thickBot="1" x14ac:dyDescent="0.3">
      <c r="A49" s="34" t="s">
        <v>88</v>
      </c>
      <c r="B49" s="34"/>
      <c r="C49" s="48">
        <v>7499.31</v>
      </c>
      <c r="D49" s="34" t="s">
        <v>28</v>
      </c>
      <c r="E49" s="48">
        <v>13</v>
      </c>
    </row>
    <row r="50" spans="1:5" s="31" customFormat="1" ht="15.75" thickBot="1" x14ac:dyDescent="0.3">
      <c r="A50" s="34" t="s">
        <v>89</v>
      </c>
      <c r="B50" s="34"/>
      <c r="C50" s="48">
        <v>1036.5899999999999</v>
      </c>
      <c r="D50" s="34" t="s">
        <v>34</v>
      </c>
      <c r="E50" s="48">
        <v>3</v>
      </c>
    </row>
    <row r="51" spans="1:5" s="31" customFormat="1" ht="15.75" thickBot="1" x14ac:dyDescent="0.3">
      <c r="A51" s="34" t="s">
        <v>90</v>
      </c>
      <c r="B51" s="34"/>
      <c r="C51" s="48">
        <v>1056.6600000000001</v>
      </c>
      <c r="D51" s="34" t="s">
        <v>28</v>
      </c>
      <c r="E51" s="48">
        <v>1</v>
      </c>
    </row>
    <row r="52" spans="1:5" s="31" customFormat="1" ht="15.75" thickBot="1" x14ac:dyDescent="0.3">
      <c r="A52" s="34" t="s">
        <v>91</v>
      </c>
      <c r="B52" s="34"/>
      <c r="C52" s="48">
        <v>1117</v>
      </c>
      <c r="D52" s="34" t="s">
        <v>34</v>
      </c>
      <c r="E52" s="48">
        <v>1</v>
      </c>
    </row>
    <row r="53" spans="1:5" s="31" customFormat="1" ht="15.75" thickBot="1" x14ac:dyDescent="0.3">
      <c r="A53" s="34" t="s">
        <v>40</v>
      </c>
      <c r="B53" s="34"/>
      <c r="C53" s="48">
        <v>762.86</v>
      </c>
      <c r="D53" s="34" t="s">
        <v>39</v>
      </c>
      <c r="E53" s="48">
        <v>2</v>
      </c>
    </row>
    <row r="54" spans="1:5" s="31" customFormat="1" ht="15.75" thickBot="1" x14ac:dyDescent="0.3">
      <c r="A54" s="34" t="s">
        <v>40</v>
      </c>
      <c r="B54" s="34"/>
      <c r="C54" s="48">
        <v>7591.32</v>
      </c>
      <c r="D54" s="34" t="s">
        <v>92</v>
      </c>
      <c r="E54" s="48">
        <v>9</v>
      </c>
    </row>
    <row r="55" spans="1:5" s="31" customFormat="1" ht="15.75" thickBot="1" x14ac:dyDescent="0.3">
      <c r="A55" s="34" t="s">
        <v>41</v>
      </c>
      <c r="B55" s="34"/>
      <c r="C55" s="48">
        <v>199.29</v>
      </c>
      <c r="D55" s="34" t="s">
        <v>34</v>
      </c>
      <c r="E55" s="48">
        <v>1</v>
      </c>
    </row>
    <row r="56" spans="1:5" s="31" customFormat="1" ht="15.75" thickBot="1" x14ac:dyDescent="0.3">
      <c r="A56" s="34" t="s">
        <v>41</v>
      </c>
      <c r="B56" s="34"/>
      <c r="C56" s="48">
        <v>1406.46</v>
      </c>
      <c r="D56" s="34" t="s">
        <v>34</v>
      </c>
      <c r="E56" s="48">
        <v>3</v>
      </c>
    </row>
    <row r="57" spans="1:5" s="31" customFormat="1" ht="15.75" thickBot="1" x14ac:dyDescent="0.3">
      <c r="A57" s="34" t="s">
        <v>31</v>
      </c>
      <c r="B57" s="34"/>
      <c r="C57" s="48">
        <v>3623.36</v>
      </c>
      <c r="D57" s="34" t="s">
        <v>5</v>
      </c>
      <c r="E57" s="48">
        <v>26</v>
      </c>
    </row>
    <row r="58" spans="1:5" s="31" customFormat="1" ht="15.75" thickBot="1" x14ac:dyDescent="0.3">
      <c r="A58" s="34" t="s">
        <v>31</v>
      </c>
      <c r="B58" s="34"/>
      <c r="C58" s="48">
        <v>3304.25</v>
      </c>
      <c r="D58" s="34" t="s">
        <v>5</v>
      </c>
      <c r="E58" s="48">
        <v>5</v>
      </c>
    </row>
    <row r="59" spans="1:5" s="31" customFormat="1" ht="15.75" thickBot="1" x14ac:dyDescent="0.3">
      <c r="A59" s="34" t="s">
        <v>93</v>
      </c>
      <c r="B59" s="34"/>
      <c r="C59" s="48">
        <v>10141.450000000001</v>
      </c>
      <c r="D59" s="34" t="s">
        <v>92</v>
      </c>
      <c r="E59" s="48">
        <v>1</v>
      </c>
    </row>
    <row r="60" spans="1:5" s="31" customFormat="1" ht="15.75" thickBot="1" x14ac:dyDescent="0.3">
      <c r="A60" s="34" t="s">
        <v>94</v>
      </c>
      <c r="B60" s="34"/>
      <c r="C60" s="48">
        <v>2281.8200000000002</v>
      </c>
      <c r="D60" s="34" t="s">
        <v>39</v>
      </c>
      <c r="E60" s="48">
        <v>1</v>
      </c>
    </row>
    <row r="61" spans="1:5" s="31" customFormat="1" ht="15.75" thickBot="1" x14ac:dyDescent="0.3">
      <c r="A61" s="34" t="s">
        <v>95</v>
      </c>
      <c r="B61" s="34"/>
      <c r="C61" s="48">
        <v>1235.45</v>
      </c>
      <c r="D61" s="34" t="s">
        <v>5</v>
      </c>
      <c r="E61" s="48">
        <v>5</v>
      </c>
    </row>
    <row r="62" spans="1:5" s="31" customFormat="1" ht="15.75" thickBot="1" x14ac:dyDescent="0.3">
      <c r="A62" s="34" t="s">
        <v>42</v>
      </c>
      <c r="B62" s="34"/>
      <c r="C62" s="48">
        <v>821.48</v>
      </c>
      <c r="D62" s="34" t="s">
        <v>34</v>
      </c>
      <c r="E62" s="48">
        <v>4</v>
      </c>
    </row>
    <row r="63" spans="1:5" s="31" customFormat="1" ht="15.75" thickBot="1" x14ac:dyDescent="0.3">
      <c r="A63" s="34" t="s">
        <v>96</v>
      </c>
      <c r="B63" s="34"/>
      <c r="C63" s="48">
        <v>18057</v>
      </c>
      <c r="D63" s="34" t="s">
        <v>28</v>
      </c>
      <c r="E63" s="48">
        <v>26</v>
      </c>
    </row>
    <row r="64" spans="1:5" s="31" customFormat="1" ht="15.75" thickBot="1" x14ac:dyDescent="0.3">
      <c r="A64" s="34" t="s">
        <v>97</v>
      </c>
      <c r="B64" s="34"/>
      <c r="C64" s="48">
        <v>2176.8000000000002</v>
      </c>
      <c r="D64" s="34" t="s">
        <v>92</v>
      </c>
      <c r="E64" s="48">
        <v>2</v>
      </c>
    </row>
    <row r="65" spans="1:5" s="31" customFormat="1" ht="15.75" thickBot="1" x14ac:dyDescent="0.3">
      <c r="A65" s="34" t="s">
        <v>98</v>
      </c>
      <c r="B65" s="34"/>
      <c r="C65" s="48">
        <v>16421.04</v>
      </c>
      <c r="D65" s="34" t="s">
        <v>99</v>
      </c>
      <c r="E65" s="48">
        <v>12</v>
      </c>
    </row>
    <row r="66" spans="1:5" s="31" customFormat="1" ht="15.75" thickBot="1" x14ac:dyDescent="0.3">
      <c r="A66" s="34" t="s">
        <v>29</v>
      </c>
      <c r="B66" s="34"/>
      <c r="C66" s="48">
        <v>427.22</v>
      </c>
      <c r="D66" s="34" t="s">
        <v>34</v>
      </c>
      <c r="E66" s="48">
        <v>1</v>
      </c>
    </row>
    <row r="67" spans="1:5" s="31" customFormat="1" ht="15.75" thickBot="1" x14ac:dyDescent="0.3">
      <c r="A67" s="34" t="s">
        <v>100</v>
      </c>
      <c r="B67" s="34"/>
      <c r="C67" s="48">
        <v>11276.64</v>
      </c>
      <c r="D67" s="34" t="s">
        <v>38</v>
      </c>
      <c r="E67" s="48">
        <v>8</v>
      </c>
    </row>
    <row r="68" spans="1:5" s="31" customFormat="1" ht="15.75" thickBot="1" x14ac:dyDescent="0.3">
      <c r="A68" s="34" t="s">
        <v>101</v>
      </c>
      <c r="B68" s="34"/>
      <c r="C68" s="48">
        <v>535.36</v>
      </c>
      <c r="D68" s="34" t="s">
        <v>34</v>
      </c>
      <c r="E68" s="48">
        <v>1</v>
      </c>
    </row>
    <row r="69" spans="1:5" s="31" customFormat="1" ht="15.75" thickBot="1" x14ac:dyDescent="0.3">
      <c r="A69" s="34" t="s">
        <v>102</v>
      </c>
      <c r="B69" s="34"/>
      <c r="C69" s="48">
        <v>1686.96</v>
      </c>
      <c r="D69" s="34" t="s">
        <v>92</v>
      </c>
      <c r="E69" s="48">
        <v>2</v>
      </c>
    </row>
    <row r="70" spans="1:5" s="31" customFormat="1" ht="15.75" thickBot="1" x14ac:dyDescent="0.3">
      <c r="A70" s="34" t="s">
        <v>103</v>
      </c>
      <c r="B70" s="34"/>
      <c r="C70" s="48">
        <v>295.87</v>
      </c>
      <c r="D70" s="34" t="s">
        <v>92</v>
      </c>
      <c r="E70" s="48">
        <v>1</v>
      </c>
    </row>
    <row r="71" spans="1:5" s="31" customFormat="1" ht="15.75" thickBot="1" x14ac:dyDescent="0.3">
      <c r="A71" s="34" t="s">
        <v>104</v>
      </c>
      <c r="B71" s="34"/>
      <c r="C71" s="48">
        <v>15063.2</v>
      </c>
      <c r="D71" s="34" t="s">
        <v>34</v>
      </c>
      <c r="E71" s="48">
        <v>16</v>
      </c>
    </row>
    <row r="72" spans="1:5" s="31" customFormat="1" ht="15.75" thickBot="1" x14ac:dyDescent="0.3">
      <c r="A72" s="34" t="s">
        <v>105</v>
      </c>
      <c r="B72" s="34"/>
      <c r="C72" s="48">
        <v>1060.24</v>
      </c>
      <c r="D72" s="34" t="s">
        <v>5</v>
      </c>
      <c r="E72" s="48">
        <v>8</v>
      </c>
    </row>
    <row r="73" spans="1:5" s="31" customFormat="1" ht="15.75" thickBot="1" x14ac:dyDescent="0.3">
      <c r="A73" s="34" t="s">
        <v>106</v>
      </c>
      <c r="B73" s="34"/>
      <c r="C73" s="48">
        <v>616.11</v>
      </c>
      <c r="D73" s="34" t="s">
        <v>34</v>
      </c>
      <c r="E73" s="48">
        <v>3</v>
      </c>
    </row>
    <row r="74" spans="1:5" s="31" customFormat="1" ht="15.75" thickBot="1" x14ac:dyDescent="0.3">
      <c r="A74" s="34" t="s">
        <v>107</v>
      </c>
      <c r="B74" s="34"/>
      <c r="C74" s="48">
        <v>2870.58</v>
      </c>
      <c r="D74" s="34" t="s">
        <v>5</v>
      </c>
      <c r="E74" s="48">
        <v>6</v>
      </c>
    </row>
    <row r="75" spans="1:5" s="31" customFormat="1" ht="15.75" thickBot="1" x14ac:dyDescent="0.3">
      <c r="A75" s="34" t="s">
        <v>108</v>
      </c>
      <c r="B75" s="34"/>
      <c r="C75" s="48">
        <v>478.43</v>
      </c>
      <c r="D75" s="34" t="s">
        <v>5</v>
      </c>
      <c r="E75" s="48">
        <v>1</v>
      </c>
    </row>
    <row r="76" spans="1:5" s="38" customFormat="1" ht="28.5" outlineLevel="2" x14ac:dyDescent="0.25">
      <c r="A76" s="35" t="s">
        <v>35</v>
      </c>
      <c r="B76" s="36"/>
      <c r="C76" s="37">
        <v>0</v>
      </c>
      <c r="D76" s="37"/>
      <c r="E76" s="36"/>
    </row>
    <row r="77" spans="1:5" s="43" customFormat="1" ht="28.5" x14ac:dyDescent="0.25">
      <c r="A77" s="35" t="s">
        <v>36</v>
      </c>
      <c r="B77" s="39" t="e">
        <f>SUM(#REF!)</f>
        <v>#REF!</v>
      </c>
      <c r="C77" s="40">
        <v>0</v>
      </c>
      <c r="D77" s="41"/>
      <c r="E77" s="42"/>
    </row>
    <row r="78" spans="1:5" s="43" customFormat="1" ht="28.5" x14ac:dyDescent="0.25">
      <c r="A78" s="35" t="s">
        <v>37</v>
      </c>
      <c r="B78" s="39" t="e">
        <f>#REF!</f>
        <v>#REF!</v>
      </c>
      <c r="C78" s="40">
        <v>0</v>
      </c>
      <c r="D78" s="41"/>
      <c r="E78" s="42"/>
    </row>
    <row r="79" spans="1:5" ht="29.25" thickBot="1" x14ac:dyDescent="0.3">
      <c r="A79" s="13" t="s">
        <v>20</v>
      </c>
      <c r="B79" s="14" t="e">
        <f>#REF!+#REF!</f>
        <v>#REF!</v>
      </c>
      <c r="C79" s="15">
        <f>C80+C81</f>
        <v>5535.61</v>
      </c>
      <c r="D79" s="17"/>
      <c r="E79" s="16"/>
    </row>
    <row r="80" spans="1:5" s="31" customFormat="1" ht="15.75" thickBot="1" x14ac:dyDescent="0.3">
      <c r="A80" s="34" t="s">
        <v>111</v>
      </c>
      <c r="B80" s="34"/>
      <c r="C80" s="48">
        <v>5210.7</v>
      </c>
      <c r="D80" s="34" t="s">
        <v>5</v>
      </c>
      <c r="E80" s="48">
        <v>10</v>
      </c>
    </row>
    <row r="81" spans="1:5" s="31" customFormat="1" ht="15.75" thickBot="1" x14ac:dyDescent="0.3">
      <c r="A81" s="34" t="s">
        <v>112</v>
      </c>
      <c r="B81" s="34"/>
      <c r="C81" s="48">
        <v>324.91000000000003</v>
      </c>
      <c r="D81" s="34" t="s">
        <v>34</v>
      </c>
      <c r="E81" s="48">
        <v>1</v>
      </c>
    </row>
    <row r="82" spans="1:5" ht="28.5" x14ac:dyDescent="0.25">
      <c r="A82" s="13" t="s">
        <v>21</v>
      </c>
      <c r="B82" s="14" t="e">
        <f>#REF!</f>
        <v>#REF!</v>
      </c>
      <c r="C82" s="15">
        <v>0</v>
      </c>
      <c r="D82" s="17"/>
      <c r="E82" s="16"/>
    </row>
    <row r="83" spans="1:5" ht="29.25" thickBot="1" x14ac:dyDescent="0.3">
      <c r="A83" s="13" t="s">
        <v>22</v>
      </c>
      <c r="B83" s="14" t="e">
        <f>#REF!+#REF!</f>
        <v>#REF!</v>
      </c>
      <c r="C83" s="15">
        <f>C84+C85</f>
        <v>35459.42</v>
      </c>
      <c r="D83" s="17"/>
      <c r="E83" s="16"/>
    </row>
    <row r="84" spans="1:5" s="31" customFormat="1" ht="15.75" thickBot="1" x14ac:dyDescent="0.3">
      <c r="A84" s="34" t="s">
        <v>109</v>
      </c>
      <c r="B84" s="34"/>
      <c r="C84" s="48">
        <v>17297.28</v>
      </c>
      <c r="D84" s="34" t="s">
        <v>4</v>
      </c>
      <c r="E84" s="48">
        <v>18018</v>
      </c>
    </row>
    <row r="85" spans="1:5" s="31" customFormat="1" ht="15.75" thickBot="1" x14ac:dyDescent="0.3">
      <c r="A85" s="34" t="s">
        <v>110</v>
      </c>
      <c r="B85" s="34"/>
      <c r="C85" s="48">
        <v>18162.14</v>
      </c>
      <c r="D85" s="34" t="s">
        <v>4</v>
      </c>
      <c r="E85" s="48">
        <v>18018</v>
      </c>
    </row>
    <row r="86" spans="1:5" ht="42.75" x14ac:dyDescent="0.25">
      <c r="A86" s="13" t="s">
        <v>23</v>
      </c>
      <c r="B86" s="14" t="e">
        <f>#REF!</f>
        <v>#REF!</v>
      </c>
      <c r="C86" s="15">
        <v>0</v>
      </c>
      <c r="D86" s="17"/>
      <c r="E86" s="16"/>
    </row>
    <row r="87" spans="1:5" ht="57.75" thickBot="1" x14ac:dyDescent="0.3">
      <c r="A87" s="13" t="s">
        <v>24</v>
      </c>
      <c r="B87" s="14" t="e">
        <f>SUM(#REF!)</f>
        <v>#REF!</v>
      </c>
      <c r="C87" s="15">
        <f>SUM(C88:C95)</f>
        <v>113459.9</v>
      </c>
      <c r="D87" s="17"/>
      <c r="E87" s="16"/>
    </row>
    <row r="88" spans="1:5" s="31" customFormat="1" ht="15.75" thickBot="1" x14ac:dyDescent="0.3">
      <c r="A88" s="34" t="s">
        <v>113</v>
      </c>
      <c r="B88" s="34"/>
      <c r="C88" s="48">
        <v>347.4</v>
      </c>
      <c r="D88" s="34" t="s">
        <v>114</v>
      </c>
      <c r="E88" s="48">
        <v>10</v>
      </c>
    </row>
    <row r="89" spans="1:5" s="31" customFormat="1" ht="15.75" thickBot="1" x14ac:dyDescent="0.3">
      <c r="A89" s="34" t="s">
        <v>115</v>
      </c>
      <c r="B89" s="34"/>
      <c r="C89" s="48">
        <v>4663.68</v>
      </c>
      <c r="D89" s="34" t="s">
        <v>116</v>
      </c>
      <c r="E89" s="48">
        <v>1.5</v>
      </c>
    </row>
    <row r="90" spans="1:5" s="31" customFormat="1" ht="15.75" thickBot="1" x14ac:dyDescent="0.3">
      <c r="A90" s="34" t="s">
        <v>117</v>
      </c>
      <c r="B90" s="34"/>
      <c r="C90" s="48">
        <v>645.6</v>
      </c>
      <c r="D90" s="34" t="s">
        <v>118</v>
      </c>
      <c r="E90" s="48">
        <v>60</v>
      </c>
    </row>
    <row r="91" spans="1:5" s="31" customFormat="1" ht="15.75" thickBot="1" x14ac:dyDescent="0.3">
      <c r="A91" s="34" t="s">
        <v>119</v>
      </c>
      <c r="B91" s="34"/>
      <c r="C91" s="48">
        <v>3298.8</v>
      </c>
      <c r="D91" s="34" t="s">
        <v>34</v>
      </c>
      <c r="E91" s="48">
        <v>0.25</v>
      </c>
    </row>
    <row r="92" spans="1:5" s="31" customFormat="1" ht="15.75" thickBot="1" x14ac:dyDescent="0.3">
      <c r="A92" s="34" t="s">
        <v>120</v>
      </c>
      <c r="B92" s="34"/>
      <c r="C92" s="48">
        <v>306.31</v>
      </c>
      <c r="D92" s="34" t="s">
        <v>4</v>
      </c>
      <c r="E92" s="48">
        <v>18018</v>
      </c>
    </row>
    <row r="93" spans="1:5" s="31" customFormat="1" ht="15.75" thickBot="1" x14ac:dyDescent="0.3">
      <c r="A93" s="34" t="s">
        <v>121</v>
      </c>
      <c r="B93" s="34"/>
      <c r="C93" s="48">
        <v>306.31</v>
      </c>
      <c r="D93" s="34" t="s">
        <v>4</v>
      </c>
      <c r="E93" s="48">
        <v>18018</v>
      </c>
    </row>
    <row r="94" spans="1:5" s="31" customFormat="1" ht="15.75" thickBot="1" x14ac:dyDescent="0.3">
      <c r="A94" s="34" t="s">
        <v>122</v>
      </c>
      <c r="B94" s="34"/>
      <c r="C94" s="48">
        <v>49549.5</v>
      </c>
      <c r="D94" s="34" t="s">
        <v>4</v>
      </c>
      <c r="E94" s="48">
        <v>18018</v>
      </c>
    </row>
    <row r="95" spans="1:5" s="31" customFormat="1" ht="15.75" thickBot="1" x14ac:dyDescent="0.3">
      <c r="A95" s="34" t="s">
        <v>123</v>
      </c>
      <c r="B95" s="34"/>
      <c r="C95" s="48">
        <v>54342.3</v>
      </c>
      <c r="D95" s="34" t="s">
        <v>4</v>
      </c>
      <c r="E95" s="48">
        <v>18018</v>
      </c>
    </row>
    <row r="96" spans="1:5" x14ac:dyDescent="0.25">
      <c r="A96" s="13" t="s">
        <v>25</v>
      </c>
      <c r="B96" s="14">
        <f>B97</f>
        <v>2847.4576271186443</v>
      </c>
      <c r="C96" s="15">
        <f>C97+C98</f>
        <v>54829.920000000013</v>
      </c>
      <c r="D96" s="17"/>
      <c r="E96" s="16"/>
    </row>
    <row r="97" spans="1:6" ht="45.75" thickBot="1" x14ac:dyDescent="0.3">
      <c r="A97" s="20" t="s">
        <v>9</v>
      </c>
      <c r="B97" s="19">
        <f>C97/1.18</f>
        <v>2847.4576271186443</v>
      </c>
      <c r="C97" s="23">
        <f>E97*12*5</f>
        <v>3360</v>
      </c>
      <c r="D97" s="20" t="s">
        <v>7</v>
      </c>
      <c r="E97" s="20">
        <v>56</v>
      </c>
    </row>
    <row r="98" spans="1:6" ht="15.75" thickBot="1" x14ac:dyDescent="0.3">
      <c r="A98" s="20" t="s">
        <v>33</v>
      </c>
      <c r="B98" s="19"/>
      <c r="C98" s="24">
        <v>51469.920000000013</v>
      </c>
      <c r="D98" s="20"/>
      <c r="E98" s="20"/>
    </row>
    <row r="99" spans="1:6" x14ac:dyDescent="0.25">
      <c r="A99" s="13" t="s">
        <v>49</v>
      </c>
      <c r="B99" s="25" t="e">
        <f>B13+B16+B19+#REF!+#REF!+#REF!+#REF!+#REF!+B79+B82+B83+B86+B87+B96</f>
        <v>#REF!</v>
      </c>
      <c r="C99" s="51">
        <f>C13+C16+C19+C20+C27+C47+C79+C82+C83+C86+C87+C78+C77+C76</f>
        <v>558991.07999999996</v>
      </c>
      <c r="D99" s="26" t="s">
        <v>32</v>
      </c>
      <c r="E99" s="16"/>
      <c r="F99" s="32"/>
    </row>
    <row r="100" spans="1:6" x14ac:dyDescent="0.25">
      <c r="A100" s="13" t="s">
        <v>50</v>
      </c>
      <c r="B100" s="27"/>
      <c r="C100" s="52">
        <f>C99*1.2+C96</f>
        <v>725619.21600000001</v>
      </c>
      <c r="D100" s="26" t="s">
        <v>32</v>
      </c>
      <c r="E100" s="16"/>
    </row>
    <row r="101" spans="1:6" x14ac:dyDescent="0.25">
      <c r="A101" s="13" t="s">
        <v>51</v>
      </c>
      <c r="B101" s="27"/>
      <c r="C101" s="52">
        <f>C6+C9-C100+C4</f>
        <v>-1979880.0460000001</v>
      </c>
      <c r="D101" s="26" t="s">
        <v>32</v>
      </c>
      <c r="E101" s="16"/>
    </row>
    <row r="102" spans="1:6" ht="28.5" hidden="1" x14ac:dyDescent="0.25">
      <c r="A102" s="13" t="s">
        <v>52</v>
      </c>
      <c r="B102" s="27"/>
      <c r="C102" s="15">
        <f>C101+C8</f>
        <v>-1978092.9160000002</v>
      </c>
      <c r="D102" s="26" t="s">
        <v>32</v>
      </c>
      <c r="E102" s="16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2019-01-28T22:45:33Z</cp:lastPrinted>
  <dcterms:created xsi:type="dcterms:W3CDTF">2016-03-18T02:51:51Z</dcterms:created>
  <dcterms:modified xsi:type="dcterms:W3CDTF">2022-02-16T06:31:04Z</dcterms:modified>
</cp:coreProperties>
</file>