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Лист1!$A$1:$E$86</definedName>
  </definedNames>
  <calcPr calcId="145621" calcMode="manual"/>
</workbook>
</file>

<file path=xl/calcChain.xml><?xml version="1.0" encoding="utf-8"?>
<calcChain xmlns="http://schemas.openxmlformats.org/spreadsheetml/2006/main">
  <c r="C83" i="1" l="1"/>
  <c r="C61" i="1" l="1"/>
  <c r="B82" i="1"/>
  <c r="B81" i="1" s="1"/>
  <c r="C82" i="1"/>
  <c r="C81" i="1" s="1"/>
  <c r="C68" i="1"/>
  <c r="C8" i="1" l="1"/>
  <c r="C70" i="1"/>
  <c r="C42" i="1"/>
  <c r="C30" i="1"/>
  <c r="C20" i="1"/>
  <c r="C14" i="1"/>
  <c r="C23" i="1"/>
  <c r="C65" i="1"/>
  <c r="C17" i="1"/>
  <c r="C11" i="1"/>
  <c r="C9" i="1" s="1"/>
  <c r="C12" i="1" s="1"/>
  <c r="B59" i="1" l="1"/>
  <c r="F83" i="1" l="1"/>
  <c r="C84" i="1"/>
  <c r="C85" i="1"/>
  <c r="C86" i="1" s="1"/>
  <c r="B70" i="1" l="1"/>
  <c r="B61" i="1"/>
  <c r="B68" i="1" l="1"/>
  <c r="B65" i="1"/>
  <c r="B64" i="1"/>
  <c r="B60" i="1"/>
  <c r="B20" i="1"/>
  <c r="B17" i="1"/>
  <c r="B14" i="1"/>
  <c r="B83" i="1" s="1"/>
</calcChain>
</file>

<file path=xl/sharedStrings.xml><?xml version="1.0" encoding="utf-8"?>
<sst xmlns="http://schemas.openxmlformats.org/spreadsheetml/2006/main" count="270" uniqueCount="111">
  <si>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</si>
  <si>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</si>
  <si>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</si>
  <si>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</si>
  <si>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</si>
  <si>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</si>
  <si>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</si>
  <si>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</si>
  <si>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</si>
  <si>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</si>
  <si>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</si>
  <si>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</si>
  <si>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</si>
  <si>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</si>
  <si>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сброс воздуха с системы отопления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</si>
  <si>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</si>
  <si>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</si>
  <si>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</si>
  <si>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</si>
  <si>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</si>
  <si>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Дератизация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</si>
  <si>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</si>
  <si>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</si>
  <si>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</si>
  <si>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</si>
  <si>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</si>
  <si>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</si>
  <si>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</si>
  <si>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</si>
  <si>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</si>
  <si>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</si>
  <si>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</si>
  <si>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 стояк</t>
  </si>
  <si>
    <t>1м</t>
  </si>
  <si>
    <t>осмотр подвала</t>
  </si>
  <si>
    <t>раз</t>
  </si>
  <si>
    <t>м3</t>
  </si>
  <si>
    <t>песок</t>
  </si>
  <si>
    <t>руб.</t>
  </si>
  <si>
    <t xml:space="preserve">Годовая фактическая стоимость работ (услуг) </t>
  </si>
  <si>
    <t>Закрытие и открытие стояков</t>
  </si>
  <si>
    <t>Смена труб ГВС д.32</t>
  </si>
  <si>
    <t>Смена труб ГВС д.25</t>
  </si>
  <si>
    <t>Адрес: 1 мкр., д. 32</t>
  </si>
  <si>
    <t>Смена труб ГВС д.20</t>
  </si>
  <si>
    <t>выезд</t>
  </si>
  <si>
    <t>Выезд а/машины по заявке</t>
  </si>
  <si>
    <t>Дианов Ю.В.</t>
  </si>
  <si>
    <t>период: 01.01.2019-31.12.2019</t>
  </si>
  <si>
    <t>Сальдо начальное на 01.01.2019 г.</t>
  </si>
  <si>
    <t>Доходы за 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</si>
  <si>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</si>
  <si>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</si>
  <si>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</si>
  <si>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</si>
  <si>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</si>
  <si>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</si>
  <si>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</si>
  <si>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19. Конечное сальдо с учетом дебиторской задолженности (переплаты) на 31.12.2019 г.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</si>
  <si>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</si>
  <si>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1-й мкр д.32                                                 </t>
  </si>
  <si>
    <t>Наименование работ</t>
  </si>
  <si>
    <t>Cуммa</t>
  </si>
  <si>
    <t>Ед.изм</t>
  </si>
  <si>
    <t>Кол-во</t>
  </si>
  <si>
    <t>Вывоз ТКО 1,2 кв. 2019 г. к=0,6;0,8;0,85;0,9;1</t>
  </si>
  <si>
    <t>Вывоз ТКО 3,4 кв. 2019 г. к=0,6;0,8;0,85;0,9;1</t>
  </si>
  <si>
    <t/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</si>
  <si>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</si>
  <si>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</si>
  <si>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Замена электрической лампы накаливания</t>
  </si>
  <si>
    <t>шт.</t>
  </si>
  <si>
    <t>Изготовление балансира</t>
  </si>
  <si>
    <t>Изготовление и установка песочницы</t>
  </si>
  <si>
    <t>Организация мест накоп.ртуть сод-х ламп 3,4 кв. 2019г. К=0,6;0,8;0,85;</t>
  </si>
  <si>
    <t>Освещение подвала</t>
  </si>
  <si>
    <t>Очистка канализационной сети</t>
  </si>
  <si>
    <t>Очистка кровли домов от снега и сосулек</t>
  </si>
  <si>
    <t>Прочистка вентиляции</t>
  </si>
  <si>
    <t>Рассада цветов</t>
  </si>
  <si>
    <t>Ремонт вентелей до 32 д.</t>
  </si>
  <si>
    <t>Ремонт водосточных труб</t>
  </si>
  <si>
    <t>Ремонт дверных коробок</t>
  </si>
  <si>
    <t>Ремонт канализационной трубы  50 мм</t>
  </si>
  <si>
    <t>Ремонт кровли материалом бикрост</t>
  </si>
  <si>
    <t>Смена стекл</t>
  </si>
  <si>
    <t>Смена труб ГВС и ХВС д.32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</si>
  <si>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</si>
  <si>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</si>
  <si>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</si>
  <si>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</si>
  <si>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</si>
  <si>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</si>
  <si>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</si>
  <si>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</si>
  <si>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Установка деревянного забора</t>
  </si>
  <si>
    <t>Установка качели балансир</t>
  </si>
  <si>
    <t>Установка светильников с датчиком на движение</t>
  </si>
  <si>
    <t>Установка скамеек в деревянном исполнении</t>
  </si>
  <si>
    <t>Устранение свищей сваркой</t>
  </si>
  <si>
    <t>свищ</t>
  </si>
  <si>
    <t>Устранение свищей хомутами</t>
  </si>
  <si>
    <t>Устранение свищей/сварочные работы</t>
  </si>
  <si>
    <t>1 шов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</si>
  <si>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</si>
  <si>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</si>
  <si>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</si>
  <si>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</si>
  <si>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прочистка вентиляционных каналов</t>
  </si>
  <si>
    <t>смена труб ГВС и ХВС  д.20 ПП</t>
  </si>
  <si>
    <t>смена труб ГВС и ХВС д.32 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</si>
</sst>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4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3" borderId="0" xfId="0" applyFill="1"/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0" xfId="0"/>
    <xf numFmtId="0" fontId="12" fillId="0" borderId="3" xfId="0" applyFont="1" applyFill="1" applyBorder="1" applyAlignment="1">
      <alignment horizontal="center" vertical="center" wrapText="1"/>
    </xf>
    <xf numFmtId="49" fontId="0" fillId="0" borderId="3" xfId="0" applyNumberFormat="1" applyFill="1" applyBorder="1"/>
    <xf numFmtId="165" fontId="0" fillId="0" borderId="3" xfId="0" applyNumberFormat="1" applyFill="1" applyBorder="1"/>
    <xf numFmtId="165" fontId="12" fillId="0" borderId="3" xfId="0" applyNumberFormat="1" applyFont="1" applyFill="1" applyBorder="1"/>
    <xf numFmtId="49" fontId="0" fillId="4" borderId="3" xfId="0" applyNumberFormat="1" applyFill="1" applyBorder="1"/>
    <xf numFmtId="165" fontId="0" fillId="4" borderId="3" xfId="0" applyNumberFormat="1" applyFill="1" applyBorder="1"/>
    <xf numFmtId="0" fontId="0" fillId="4" borderId="0" xfId="0" applyFill="1"/>
    <xf numFmtId="2" fontId="2" fillId="3" borderId="0" xfId="0" applyNumberFormat="1" applyFont="1" applyFill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A70" workbookViewId="0">
      <selection activeCell="C86" sqref="C86"/>
    </sheetView>
  </sheetViews>
  <sheetFormatPr defaultRowHeight="15" outlineLevelRow="2" x14ac:dyDescent="0.25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 x14ac:dyDescent="0.25">
      <c r="A1" s="38" t="s">
        <v>10</v>
      </c>
      <c r="B1" s="38"/>
      <c r="C1" s="38"/>
      <c r="D1" s="38"/>
      <c r="E1" s="38"/>
    </row>
    <row r="2" spans="1:5" ht="17.25" customHeight="1" x14ac:dyDescent="0.25">
      <c r="A2" s="24" t="s">
        <v>43</v>
      </c>
      <c r="B2" s="9" t="s">
        <v>8</v>
      </c>
      <c r="C2" s="40" t="s">
        <v>48</v>
      </c>
      <c r="D2" s="40"/>
      <c r="E2" s="40"/>
    </row>
    <row r="3" spans="1:5" ht="57" x14ac:dyDescent="0.25">
      <c r="A3" s="20" t="s">
        <v>3</v>
      </c>
      <c r="B3" s="1" t="s">
        <v>0</v>
      </c>
      <c r="C3" s="4" t="s">
        <v>39</v>
      </c>
      <c r="D3" s="7" t="s">
        <v>1</v>
      </c>
      <c r="E3" s="8" t="s">
        <v>2</v>
      </c>
    </row>
    <row r="4" spans="1:5" x14ac:dyDescent="0.25">
      <c r="A4" s="20" t="s">
        <v>49</v>
      </c>
      <c r="B4" s="1"/>
      <c r="C4" s="4">
        <v>-477247.51039999997</v>
      </c>
      <c r="D4" s="22" t="s">
        <v>38</v>
      </c>
      <c r="E4" s="8"/>
    </row>
    <row r="5" spans="1:5" x14ac:dyDescent="0.25">
      <c r="A5" s="41" t="s">
        <v>50</v>
      </c>
      <c r="B5" s="42"/>
      <c r="C5" s="42"/>
      <c r="D5" s="42"/>
      <c r="E5" s="43"/>
    </row>
    <row r="6" spans="1:5" ht="28.5" x14ac:dyDescent="0.25">
      <c r="A6" s="20" t="s">
        <v>51</v>
      </c>
      <c r="B6" s="1"/>
      <c r="C6" s="4">
        <v>799525.07</v>
      </c>
      <c r="D6" s="22" t="s">
        <v>38</v>
      </c>
      <c r="E6" s="8"/>
    </row>
    <row r="7" spans="1:5" x14ac:dyDescent="0.25">
      <c r="A7" s="20" t="s">
        <v>52</v>
      </c>
      <c r="B7" s="1"/>
      <c r="C7" s="4">
        <v>815289.71</v>
      </c>
      <c r="D7" s="22" t="s">
        <v>38</v>
      </c>
      <c r="E7" s="8"/>
    </row>
    <row r="8" spans="1:5" x14ac:dyDescent="0.25">
      <c r="A8" s="20" t="s">
        <v>53</v>
      </c>
      <c r="B8" s="1"/>
      <c r="C8" s="4">
        <f>C7-C6</f>
        <v>15764.640000000014</v>
      </c>
      <c r="D8" s="22" t="s">
        <v>38</v>
      </c>
      <c r="E8" s="8"/>
    </row>
    <row r="9" spans="1:5" x14ac:dyDescent="0.25">
      <c r="A9" s="20" t="s">
        <v>11</v>
      </c>
      <c r="B9" s="1"/>
      <c r="C9" s="4">
        <f>C11+C10</f>
        <v>13543.68</v>
      </c>
      <c r="D9" s="22" t="s">
        <v>38</v>
      </c>
      <c r="E9" s="8"/>
    </row>
    <row r="10" spans="1:5" x14ac:dyDescent="0.25">
      <c r="A10" s="20" t="s">
        <v>47</v>
      </c>
      <c r="B10" s="1"/>
      <c r="C10" s="4">
        <v>0</v>
      </c>
      <c r="D10" s="22" t="s">
        <v>38</v>
      </c>
      <c r="E10" s="8"/>
    </row>
    <row r="11" spans="1:5" x14ac:dyDescent="0.25">
      <c r="A11" s="20" t="s">
        <v>12</v>
      </c>
      <c r="B11" s="1"/>
      <c r="C11" s="23">
        <f>600*12+528.64*12</f>
        <v>13543.68</v>
      </c>
      <c r="D11" s="22" t="s">
        <v>38</v>
      </c>
      <c r="E11" s="8"/>
    </row>
    <row r="12" spans="1:5" x14ac:dyDescent="0.25">
      <c r="A12" s="24" t="s">
        <v>54</v>
      </c>
      <c r="B12" s="9"/>
      <c r="C12" s="10">
        <f>C6+C9</f>
        <v>813068.75</v>
      </c>
      <c r="D12" s="22" t="s">
        <v>38</v>
      </c>
      <c r="E12" s="2"/>
    </row>
    <row r="13" spans="1:5" x14ac:dyDescent="0.25">
      <c r="A13" s="39" t="s">
        <v>13</v>
      </c>
      <c r="B13" s="39"/>
      <c r="C13" s="39"/>
      <c r="D13" s="39"/>
      <c r="E13" s="39"/>
    </row>
    <row r="14" spans="1:5" ht="29.25" thickBot="1" x14ac:dyDescent="0.3">
      <c r="A14" s="24" t="s">
        <v>16</v>
      </c>
      <c r="B14" s="9" t="e">
        <f>#REF!</f>
        <v>#REF!</v>
      </c>
      <c r="C14" s="10">
        <f>C15+C16</f>
        <v>139145.56</v>
      </c>
      <c r="D14" s="3"/>
      <c r="E14" s="2"/>
    </row>
    <row r="15" spans="1:5" s="29" customFormat="1" ht="15.75" thickBot="1" x14ac:dyDescent="0.3">
      <c r="A15" s="31" t="s">
        <v>93</v>
      </c>
      <c r="B15" s="31"/>
      <c r="C15" s="32">
        <v>68653.460000000006</v>
      </c>
      <c r="D15" s="31" t="s">
        <v>4</v>
      </c>
      <c r="E15" s="32">
        <v>18258.900000000001</v>
      </c>
    </row>
    <row r="16" spans="1:5" s="29" customFormat="1" ht="15.75" thickBot="1" x14ac:dyDescent="0.3">
      <c r="A16" s="31" t="s">
        <v>94</v>
      </c>
      <c r="B16" s="31"/>
      <c r="C16" s="32">
        <v>70492.100000000006</v>
      </c>
      <c r="D16" s="31" t="s">
        <v>4</v>
      </c>
      <c r="E16" s="32">
        <v>17846.099999999999</v>
      </c>
    </row>
    <row r="17" spans="1:5" ht="29.25" thickBot="1" x14ac:dyDescent="0.3">
      <c r="A17" s="24" t="s">
        <v>17</v>
      </c>
      <c r="B17" s="9" t="e">
        <f>#REF!</f>
        <v>#REF!</v>
      </c>
      <c r="C17" s="10">
        <f>C18+C19</f>
        <v>58437.4</v>
      </c>
      <c r="D17" s="3"/>
      <c r="E17" s="2"/>
    </row>
    <row r="18" spans="1:5" s="29" customFormat="1" ht="15.75" thickBot="1" x14ac:dyDescent="0.3">
      <c r="A18" s="31" t="s">
        <v>89</v>
      </c>
      <c r="B18" s="31"/>
      <c r="C18" s="32">
        <v>28812.880000000001</v>
      </c>
      <c r="D18" s="31" t="s">
        <v>4</v>
      </c>
      <c r="E18" s="32">
        <v>18121.3</v>
      </c>
    </row>
    <row r="19" spans="1:5" s="29" customFormat="1" ht="15.75" thickBot="1" x14ac:dyDescent="0.3">
      <c r="A19" s="31" t="s">
        <v>90</v>
      </c>
      <c r="B19" s="31"/>
      <c r="C19" s="32">
        <v>29624.52</v>
      </c>
      <c r="D19" s="31" t="s">
        <v>4</v>
      </c>
      <c r="E19" s="32">
        <v>17846.099999999999</v>
      </c>
    </row>
    <row r="20" spans="1:5" ht="29.25" thickBot="1" x14ac:dyDescent="0.3">
      <c r="A20" s="24" t="s">
        <v>18</v>
      </c>
      <c r="B20" s="11" t="e">
        <f>#REF!+#REF!</f>
        <v>#REF!</v>
      </c>
      <c r="C20" s="10">
        <f>C21+C22</f>
        <v>71032.77</v>
      </c>
      <c r="D20" s="5"/>
      <c r="E20" s="2"/>
    </row>
    <row r="21" spans="1:5" s="29" customFormat="1" ht="15.75" thickBot="1" x14ac:dyDescent="0.3">
      <c r="A21" s="31" t="s">
        <v>65</v>
      </c>
      <c r="B21" s="31"/>
      <c r="C21" s="32">
        <v>35542.870000000003</v>
      </c>
      <c r="D21" s="31" t="s">
        <v>15</v>
      </c>
      <c r="E21" s="32">
        <v>671</v>
      </c>
    </row>
    <row r="22" spans="1:5" s="29" customFormat="1" ht="15.75" thickBot="1" x14ac:dyDescent="0.3">
      <c r="A22" s="31" t="s">
        <v>66</v>
      </c>
      <c r="B22" s="31"/>
      <c r="C22" s="32">
        <v>35489.9</v>
      </c>
      <c r="D22" s="31" t="s">
        <v>67</v>
      </c>
      <c r="E22" s="32">
        <v>670</v>
      </c>
    </row>
    <row r="23" spans="1:5" ht="43.5" thickBot="1" x14ac:dyDescent="0.3">
      <c r="A23" s="24" t="s">
        <v>19</v>
      </c>
      <c r="B23" s="9"/>
      <c r="C23" s="10">
        <f>C24+C25+C26+C27+C28+C29</f>
        <v>20036.21</v>
      </c>
      <c r="D23" s="3"/>
      <c r="E23" s="2"/>
    </row>
    <row r="24" spans="1:5" s="29" customFormat="1" ht="15.75" thickBot="1" x14ac:dyDescent="0.3">
      <c r="A24" s="31" t="s">
        <v>68</v>
      </c>
      <c r="B24" s="31"/>
      <c r="C24" s="32">
        <v>1643.3</v>
      </c>
      <c r="D24" s="31" t="s">
        <v>4</v>
      </c>
      <c r="E24" s="32">
        <v>18258.900000000001</v>
      </c>
    </row>
    <row r="25" spans="1:5" s="29" customFormat="1" ht="15.75" thickBot="1" x14ac:dyDescent="0.3">
      <c r="A25" s="31" t="s">
        <v>69</v>
      </c>
      <c r="B25" s="31"/>
      <c r="C25" s="32">
        <v>1606.15</v>
      </c>
      <c r="D25" s="31" t="s">
        <v>4</v>
      </c>
      <c r="E25" s="32">
        <v>17846.099999999999</v>
      </c>
    </row>
    <row r="26" spans="1:5" s="29" customFormat="1" ht="15.75" thickBot="1" x14ac:dyDescent="0.3">
      <c r="A26" s="31" t="s">
        <v>104</v>
      </c>
      <c r="B26" s="31"/>
      <c r="C26" s="32">
        <v>1460.71</v>
      </c>
      <c r="D26" s="31" t="s">
        <v>4</v>
      </c>
      <c r="E26" s="32">
        <v>18258.900000000001</v>
      </c>
    </row>
    <row r="27" spans="1:5" s="29" customFormat="1" ht="15.75" thickBot="1" x14ac:dyDescent="0.3">
      <c r="A27" s="31" t="s">
        <v>105</v>
      </c>
      <c r="B27" s="31"/>
      <c r="C27" s="32">
        <v>1606.15</v>
      </c>
      <c r="D27" s="31" t="s">
        <v>4</v>
      </c>
      <c r="E27" s="32">
        <v>17846.099999999999</v>
      </c>
    </row>
    <row r="28" spans="1:5" s="29" customFormat="1" ht="15.75" thickBot="1" x14ac:dyDescent="0.3">
      <c r="A28" s="31" t="s">
        <v>106</v>
      </c>
      <c r="B28" s="31"/>
      <c r="C28" s="32">
        <v>6938.38</v>
      </c>
      <c r="D28" s="31" t="s">
        <v>4</v>
      </c>
      <c r="E28" s="32">
        <v>18258.900000000001</v>
      </c>
    </row>
    <row r="29" spans="1:5" s="29" customFormat="1" ht="15.75" thickBot="1" x14ac:dyDescent="0.3">
      <c r="A29" s="31" t="s">
        <v>107</v>
      </c>
      <c r="B29" s="31"/>
      <c r="C29" s="32">
        <v>6781.52</v>
      </c>
      <c r="D29" s="31" t="s">
        <v>4</v>
      </c>
      <c r="E29" s="32">
        <v>17846.099999999999</v>
      </c>
    </row>
    <row r="30" spans="1:5" ht="43.5" outlineLevel="1" thickBot="1" x14ac:dyDescent="0.3">
      <c r="A30" s="24" t="s">
        <v>21</v>
      </c>
      <c r="B30" s="21"/>
      <c r="C30" s="10">
        <f>SUM(C31:C41)</f>
        <v>741877.2</v>
      </c>
      <c r="D30" s="21"/>
      <c r="E30" s="21"/>
    </row>
    <row r="31" spans="1:5" s="29" customFormat="1" ht="15.75" thickBot="1" x14ac:dyDescent="0.3">
      <c r="A31" s="31" t="s">
        <v>70</v>
      </c>
      <c r="B31" s="31"/>
      <c r="C31" s="32">
        <v>79.400000000000006</v>
      </c>
      <c r="D31" s="31" t="s">
        <v>71</v>
      </c>
      <c r="E31" s="32">
        <v>2</v>
      </c>
    </row>
    <row r="32" spans="1:5" s="29" customFormat="1" ht="15.75" thickBot="1" x14ac:dyDescent="0.3">
      <c r="A32" s="31" t="s">
        <v>77</v>
      </c>
      <c r="B32" s="31"/>
      <c r="C32" s="32">
        <v>117.5</v>
      </c>
      <c r="D32" s="31" t="s">
        <v>4</v>
      </c>
      <c r="E32" s="32">
        <v>25</v>
      </c>
    </row>
    <row r="33" spans="1:5" s="29" customFormat="1" ht="15.75" thickBot="1" x14ac:dyDescent="0.3">
      <c r="A33" s="31" t="s">
        <v>81</v>
      </c>
      <c r="B33" s="31"/>
      <c r="C33" s="32">
        <v>638.82000000000005</v>
      </c>
      <c r="D33" s="31" t="s">
        <v>71</v>
      </c>
      <c r="E33" s="32">
        <v>2</v>
      </c>
    </row>
    <row r="34" spans="1:5" s="29" customFormat="1" ht="15.75" thickBot="1" x14ac:dyDescent="0.3">
      <c r="A34" s="31" t="s">
        <v>82</v>
      </c>
      <c r="B34" s="31"/>
      <c r="C34" s="32">
        <v>1201.48</v>
      </c>
      <c r="D34" s="31" t="s">
        <v>71</v>
      </c>
      <c r="E34" s="32">
        <v>1</v>
      </c>
    </row>
    <row r="35" spans="1:5" s="29" customFormat="1" ht="15.75" thickBot="1" x14ac:dyDescent="0.3">
      <c r="A35" s="31" t="s">
        <v>83</v>
      </c>
      <c r="B35" s="31"/>
      <c r="C35" s="32">
        <v>4250.68</v>
      </c>
      <c r="D35" s="31" t="s">
        <v>6</v>
      </c>
      <c r="E35" s="32">
        <v>7</v>
      </c>
    </row>
    <row r="36" spans="1:5" s="29" customFormat="1" ht="15.75" thickBot="1" x14ac:dyDescent="0.3">
      <c r="A36" s="31" t="s">
        <v>84</v>
      </c>
      <c r="B36" s="31"/>
      <c r="C36" s="32">
        <v>731577</v>
      </c>
      <c r="D36" s="31" t="s">
        <v>4</v>
      </c>
      <c r="E36" s="32">
        <v>770</v>
      </c>
    </row>
    <row r="37" spans="1:5" s="29" customFormat="1" ht="15.75" thickBot="1" x14ac:dyDescent="0.3">
      <c r="A37" s="31" t="s">
        <v>97</v>
      </c>
      <c r="B37" s="31"/>
      <c r="C37" s="32">
        <v>2065.6999999999998</v>
      </c>
      <c r="D37" s="31" t="s">
        <v>5</v>
      </c>
      <c r="E37" s="32">
        <v>2</v>
      </c>
    </row>
    <row r="38" spans="1:5" s="29" customFormat="1" ht="15.75" thickBot="1" x14ac:dyDescent="0.3">
      <c r="A38" s="31" t="s">
        <v>99</v>
      </c>
      <c r="B38" s="31"/>
      <c r="C38" s="32">
        <v>507.12</v>
      </c>
      <c r="D38" s="31" t="s">
        <v>100</v>
      </c>
      <c r="E38" s="32">
        <v>1</v>
      </c>
    </row>
    <row r="39" spans="1:5" s="29" customFormat="1" ht="15.75" thickBot="1" x14ac:dyDescent="0.3">
      <c r="A39" s="31" t="s">
        <v>101</v>
      </c>
      <c r="B39" s="31"/>
      <c r="C39" s="32">
        <v>538.79999999999995</v>
      </c>
      <c r="D39" s="31" t="s">
        <v>71</v>
      </c>
      <c r="E39" s="32">
        <v>3</v>
      </c>
    </row>
    <row r="40" spans="1:5" s="29" customFormat="1" ht="15.75" thickBot="1" x14ac:dyDescent="0.3">
      <c r="A40" s="31" t="s">
        <v>101</v>
      </c>
      <c r="B40" s="31"/>
      <c r="C40" s="32">
        <v>171.34</v>
      </c>
      <c r="D40" s="31" t="s">
        <v>71</v>
      </c>
      <c r="E40" s="32">
        <v>1</v>
      </c>
    </row>
    <row r="41" spans="1:5" s="29" customFormat="1" ht="15.75" thickBot="1" x14ac:dyDescent="0.3">
      <c r="A41" s="31" t="s">
        <v>102</v>
      </c>
      <c r="B41" s="31"/>
      <c r="C41" s="32">
        <v>729.36</v>
      </c>
      <c r="D41" s="31" t="s">
        <v>103</v>
      </c>
      <c r="E41" s="32">
        <v>1</v>
      </c>
    </row>
    <row r="42" spans="1:5" s="25" customFormat="1" ht="52.5" customHeight="1" outlineLevel="2" thickBot="1" x14ac:dyDescent="0.3">
      <c r="A42" s="24" t="s">
        <v>22</v>
      </c>
      <c r="B42" s="27"/>
      <c r="C42" s="28">
        <f>SUM(C43:C57)</f>
        <v>34847.83</v>
      </c>
      <c r="D42" s="27"/>
      <c r="E42" s="27"/>
    </row>
    <row r="43" spans="1:5" s="29" customFormat="1" ht="15.75" thickBot="1" x14ac:dyDescent="0.3">
      <c r="A43" s="31" t="s">
        <v>46</v>
      </c>
      <c r="B43" s="31"/>
      <c r="C43" s="32">
        <v>484.53</v>
      </c>
      <c r="D43" s="31" t="s">
        <v>45</v>
      </c>
      <c r="E43" s="32">
        <v>1</v>
      </c>
    </row>
    <row r="44" spans="1:5" s="29" customFormat="1" ht="15.75" thickBot="1" x14ac:dyDescent="0.3">
      <c r="A44" s="31" t="s">
        <v>40</v>
      </c>
      <c r="B44" s="31"/>
      <c r="C44" s="32">
        <v>809.36</v>
      </c>
      <c r="D44" s="31" t="s">
        <v>32</v>
      </c>
      <c r="E44" s="32">
        <v>1</v>
      </c>
    </row>
    <row r="45" spans="1:5" s="29" customFormat="1" ht="15.75" thickBot="1" x14ac:dyDescent="0.3">
      <c r="A45" s="31" t="s">
        <v>75</v>
      </c>
      <c r="B45" s="31"/>
      <c r="C45" s="32">
        <v>3825.97</v>
      </c>
      <c r="D45" s="31" t="s">
        <v>71</v>
      </c>
      <c r="E45" s="32">
        <v>1</v>
      </c>
    </row>
    <row r="46" spans="1:5" s="29" customFormat="1" ht="15.75" thickBot="1" x14ac:dyDescent="0.3">
      <c r="A46" s="31" t="s">
        <v>76</v>
      </c>
      <c r="B46" s="31"/>
      <c r="C46" s="32">
        <v>5894.7</v>
      </c>
      <c r="D46" s="31" t="s">
        <v>6</v>
      </c>
      <c r="E46" s="32">
        <v>21</v>
      </c>
    </row>
    <row r="47" spans="1:5" s="29" customFormat="1" ht="15.75" thickBot="1" x14ac:dyDescent="0.3">
      <c r="A47" s="31" t="s">
        <v>76</v>
      </c>
      <c r="B47" s="31"/>
      <c r="C47" s="32">
        <v>69.680000000000007</v>
      </c>
      <c r="D47" s="31" t="s">
        <v>6</v>
      </c>
      <c r="E47" s="32">
        <v>0.5</v>
      </c>
    </row>
    <row r="48" spans="1:5" s="29" customFormat="1" ht="15.75" thickBot="1" x14ac:dyDescent="0.3">
      <c r="A48" s="31" t="s">
        <v>80</v>
      </c>
      <c r="B48" s="31"/>
      <c r="C48" s="32">
        <v>435.01</v>
      </c>
      <c r="D48" s="31" t="s">
        <v>71</v>
      </c>
      <c r="E48" s="32">
        <v>1</v>
      </c>
    </row>
    <row r="49" spans="1:5" s="29" customFormat="1" ht="15.75" thickBot="1" x14ac:dyDescent="0.3">
      <c r="A49" s="31" t="s">
        <v>85</v>
      </c>
      <c r="B49" s="31"/>
      <c r="C49" s="32">
        <v>372.21</v>
      </c>
      <c r="D49" s="31" t="s">
        <v>4</v>
      </c>
      <c r="E49" s="32">
        <v>0.5</v>
      </c>
    </row>
    <row r="50" spans="1:5" s="29" customFormat="1" ht="15.75" thickBot="1" x14ac:dyDescent="0.3">
      <c r="A50" s="31" t="s">
        <v>44</v>
      </c>
      <c r="B50" s="31"/>
      <c r="C50" s="32">
        <v>5150</v>
      </c>
      <c r="D50" s="31" t="s">
        <v>6</v>
      </c>
      <c r="E50" s="32">
        <v>5</v>
      </c>
    </row>
    <row r="51" spans="1:5" s="29" customFormat="1" ht="15.75" thickBot="1" x14ac:dyDescent="0.3">
      <c r="A51" s="31" t="s">
        <v>42</v>
      </c>
      <c r="B51" s="31"/>
      <c r="C51" s="32">
        <v>1174.3800000000001</v>
      </c>
      <c r="D51" s="31" t="s">
        <v>6</v>
      </c>
      <c r="E51" s="32">
        <v>1</v>
      </c>
    </row>
    <row r="52" spans="1:5" s="29" customFormat="1" ht="15.75" thickBot="1" x14ac:dyDescent="0.3">
      <c r="A52" s="31" t="s">
        <v>41</v>
      </c>
      <c r="B52" s="31"/>
      <c r="C52" s="32">
        <v>5111.32</v>
      </c>
      <c r="D52" s="31" t="s">
        <v>33</v>
      </c>
      <c r="E52" s="32">
        <v>4</v>
      </c>
    </row>
    <row r="53" spans="1:5" s="29" customFormat="1" ht="15.75" thickBot="1" x14ac:dyDescent="0.3">
      <c r="A53" s="31" t="s">
        <v>86</v>
      </c>
      <c r="B53" s="31"/>
      <c r="C53" s="32">
        <v>4512</v>
      </c>
      <c r="D53" s="31" t="s">
        <v>6</v>
      </c>
      <c r="E53" s="32">
        <v>3</v>
      </c>
    </row>
    <row r="54" spans="1:5" s="29" customFormat="1" ht="15.75" thickBot="1" x14ac:dyDescent="0.3">
      <c r="A54" s="31" t="s">
        <v>34</v>
      </c>
      <c r="B54" s="31"/>
      <c r="C54" s="32">
        <v>270.14</v>
      </c>
      <c r="D54" s="31" t="s">
        <v>35</v>
      </c>
      <c r="E54" s="32">
        <v>1</v>
      </c>
    </row>
    <row r="55" spans="1:5" s="29" customFormat="1" ht="15.75" thickBot="1" x14ac:dyDescent="0.3">
      <c r="A55" s="31" t="s">
        <v>14</v>
      </c>
      <c r="B55" s="31"/>
      <c r="C55" s="32">
        <v>621.53</v>
      </c>
      <c r="D55" s="31" t="s">
        <v>32</v>
      </c>
      <c r="E55" s="32">
        <v>1</v>
      </c>
    </row>
    <row r="56" spans="1:5" s="29" customFormat="1" ht="15.75" thickBot="1" x14ac:dyDescent="0.3">
      <c r="A56" s="31" t="s">
        <v>109</v>
      </c>
      <c r="B56" s="31"/>
      <c r="C56" s="32">
        <v>1605</v>
      </c>
      <c r="D56" s="31" t="s">
        <v>6</v>
      </c>
      <c r="E56" s="32">
        <v>1</v>
      </c>
    </row>
    <row r="57" spans="1:5" s="29" customFormat="1" ht="15.75" thickBot="1" x14ac:dyDescent="0.3">
      <c r="A57" s="31" t="s">
        <v>110</v>
      </c>
      <c r="B57" s="31"/>
      <c r="C57" s="32">
        <v>4512</v>
      </c>
      <c r="D57" s="31" t="s">
        <v>6</v>
      </c>
      <c r="E57" s="32">
        <v>3</v>
      </c>
    </row>
    <row r="58" spans="1:5" s="25" customFormat="1" ht="28.5" outlineLevel="2" x14ac:dyDescent="0.25">
      <c r="A58" s="24" t="s">
        <v>23</v>
      </c>
      <c r="B58" s="27"/>
      <c r="C58" s="28">
        <v>0</v>
      </c>
      <c r="D58" s="27"/>
      <c r="E58" s="27"/>
    </row>
    <row r="59" spans="1:5" ht="28.5" x14ac:dyDescent="0.25">
      <c r="A59" s="24" t="s">
        <v>24</v>
      </c>
      <c r="B59" s="9" t="e">
        <f>SUM(#REF!)</f>
        <v>#REF!</v>
      </c>
      <c r="C59" s="10">
        <v>0</v>
      </c>
      <c r="D59" s="3"/>
      <c r="E59" s="2"/>
    </row>
    <row r="60" spans="1:5" ht="28.5" x14ac:dyDescent="0.25">
      <c r="A60" s="24" t="s">
        <v>25</v>
      </c>
      <c r="B60" s="9" t="e">
        <f>#REF!</f>
        <v>#REF!</v>
      </c>
      <c r="C60" s="10">
        <v>0</v>
      </c>
      <c r="D60" s="3"/>
      <c r="E60" s="2"/>
    </row>
    <row r="61" spans="1:5" ht="29.25" thickBot="1" x14ac:dyDescent="0.3">
      <c r="A61" s="24" t="s">
        <v>26</v>
      </c>
      <c r="B61" s="9" t="e">
        <f>#REF!+#REF!</f>
        <v>#REF!</v>
      </c>
      <c r="C61" s="10">
        <f>SUM(C62:C63)</f>
        <v>5103.5599999999995</v>
      </c>
      <c r="D61" s="3"/>
      <c r="E61" s="2"/>
    </row>
    <row r="62" spans="1:5" s="29" customFormat="1" ht="15.75" thickBot="1" x14ac:dyDescent="0.3">
      <c r="A62" s="31" t="s">
        <v>78</v>
      </c>
      <c r="B62" s="31"/>
      <c r="C62" s="32">
        <v>2204.16</v>
      </c>
      <c r="D62" s="31" t="s">
        <v>6</v>
      </c>
      <c r="E62" s="32">
        <v>8</v>
      </c>
    </row>
    <row r="63" spans="1:5" s="29" customFormat="1" ht="15.75" thickBot="1" x14ac:dyDescent="0.3">
      <c r="A63" s="31" t="s">
        <v>108</v>
      </c>
      <c r="B63" s="31"/>
      <c r="C63" s="32">
        <v>2899.4</v>
      </c>
      <c r="D63" s="31" t="s">
        <v>6</v>
      </c>
      <c r="E63" s="32">
        <v>70</v>
      </c>
    </row>
    <row r="64" spans="1:5" ht="28.5" x14ac:dyDescent="0.25">
      <c r="A64" s="24" t="s">
        <v>27</v>
      </c>
      <c r="B64" s="9" t="e">
        <f>#REF!</f>
        <v>#REF!</v>
      </c>
      <c r="C64" s="10">
        <v>0</v>
      </c>
      <c r="D64" s="3"/>
      <c r="E64" s="2"/>
    </row>
    <row r="65" spans="1:5" ht="29.25" thickBot="1" x14ac:dyDescent="0.3">
      <c r="A65" s="24" t="s">
        <v>28</v>
      </c>
      <c r="B65" s="9" t="e">
        <f>#REF!+#REF!</f>
        <v>#REF!</v>
      </c>
      <c r="C65" s="10">
        <f>C66+C67</f>
        <v>30668.61</v>
      </c>
      <c r="D65" s="3"/>
      <c r="E65" s="2"/>
    </row>
    <row r="66" spans="1:5" s="29" customFormat="1" ht="15.75" thickBot="1" x14ac:dyDescent="0.3">
      <c r="A66" s="31" t="s">
        <v>87</v>
      </c>
      <c r="B66" s="31"/>
      <c r="C66" s="32">
        <v>14607.12</v>
      </c>
      <c r="D66" s="31" t="s">
        <v>4</v>
      </c>
      <c r="E66" s="32">
        <v>18258.900000000001</v>
      </c>
    </row>
    <row r="67" spans="1:5" s="29" customFormat="1" ht="15.75" thickBot="1" x14ac:dyDescent="0.3">
      <c r="A67" s="31" t="s">
        <v>88</v>
      </c>
      <c r="B67" s="31"/>
      <c r="C67" s="32">
        <v>16061.49</v>
      </c>
      <c r="D67" s="31" t="s">
        <v>4</v>
      </c>
      <c r="E67" s="32">
        <v>17846.099999999999</v>
      </c>
    </row>
    <row r="68" spans="1:5" ht="43.5" thickBot="1" x14ac:dyDescent="0.3">
      <c r="A68" s="24" t="s">
        <v>29</v>
      </c>
      <c r="B68" s="9" t="e">
        <f>#REF!</f>
        <v>#REF!</v>
      </c>
      <c r="C68" s="10">
        <f>C69</f>
        <v>1190.24</v>
      </c>
      <c r="D68" s="3"/>
      <c r="E68" s="2"/>
    </row>
    <row r="69" spans="1:5" s="29" customFormat="1" ht="15.75" thickBot="1" x14ac:dyDescent="0.3">
      <c r="A69" s="31" t="s">
        <v>20</v>
      </c>
      <c r="B69" s="31"/>
      <c r="C69" s="32">
        <v>1190.24</v>
      </c>
      <c r="D69" s="31" t="s">
        <v>4</v>
      </c>
      <c r="E69" s="32">
        <v>838.2</v>
      </c>
    </row>
    <row r="70" spans="1:5" ht="57.75" thickBot="1" x14ac:dyDescent="0.3">
      <c r="A70" s="24" t="s">
        <v>30</v>
      </c>
      <c r="B70" s="9" t="e">
        <f>SUM(#REF!)</f>
        <v>#REF!</v>
      </c>
      <c r="C70" s="10">
        <f>SUM(C71:C80)</f>
        <v>99254.139999999985</v>
      </c>
      <c r="D70" s="3"/>
      <c r="E70" s="2"/>
    </row>
    <row r="71" spans="1:5" s="29" customFormat="1" ht="15.75" thickBot="1" x14ac:dyDescent="0.3">
      <c r="A71" s="31" t="s">
        <v>72</v>
      </c>
      <c r="B71" s="31"/>
      <c r="C71" s="32">
        <v>802.39</v>
      </c>
      <c r="D71" s="31" t="s">
        <v>71</v>
      </c>
      <c r="E71" s="32">
        <v>0.33</v>
      </c>
    </row>
    <row r="72" spans="1:5" s="29" customFormat="1" ht="15.75" thickBot="1" x14ac:dyDescent="0.3">
      <c r="A72" s="31" t="s">
        <v>73</v>
      </c>
      <c r="B72" s="31"/>
      <c r="C72" s="32">
        <v>428.17</v>
      </c>
      <c r="D72" s="31" t="s">
        <v>71</v>
      </c>
      <c r="E72" s="32">
        <v>0.3</v>
      </c>
    </row>
    <row r="73" spans="1:5" s="29" customFormat="1" ht="15.75" thickBot="1" x14ac:dyDescent="0.3">
      <c r="A73" s="31" t="s">
        <v>74</v>
      </c>
      <c r="B73" s="31"/>
      <c r="C73" s="32">
        <v>143.38999999999999</v>
      </c>
      <c r="D73" s="31" t="s">
        <v>4</v>
      </c>
      <c r="E73" s="32">
        <v>8434.82</v>
      </c>
    </row>
    <row r="74" spans="1:5" s="29" customFormat="1" ht="15.75" thickBot="1" x14ac:dyDescent="0.3">
      <c r="A74" s="31" t="s">
        <v>79</v>
      </c>
      <c r="B74" s="31"/>
      <c r="C74" s="32">
        <v>700.5</v>
      </c>
      <c r="D74" s="31" t="s">
        <v>71</v>
      </c>
      <c r="E74" s="32">
        <v>15</v>
      </c>
    </row>
    <row r="75" spans="1:5" s="29" customFormat="1" ht="15.75" thickBot="1" x14ac:dyDescent="0.3">
      <c r="A75" s="31" t="s">
        <v>91</v>
      </c>
      <c r="B75" s="31"/>
      <c r="C75" s="32">
        <v>44397.2</v>
      </c>
      <c r="D75" s="31" t="s">
        <v>4</v>
      </c>
      <c r="E75" s="32">
        <v>18121.3</v>
      </c>
    </row>
    <row r="76" spans="1:5" s="29" customFormat="1" ht="15.75" thickBot="1" x14ac:dyDescent="0.3">
      <c r="A76" s="31" t="s">
        <v>92</v>
      </c>
      <c r="B76" s="31"/>
      <c r="C76" s="32">
        <v>43722.96</v>
      </c>
      <c r="D76" s="31" t="s">
        <v>4</v>
      </c>
      <c r="E76" s="32">
        <v>17846.099999999999</v>
      </c>
    </row>
    <row r="77" spans="1:5" s="29" customFormat="1" ht="15.75" thickBot="1" x14ac:dyDescent="0.3">
      <c r="A77" s="31" t="s">
        <v>95</v>
      </c>
      <c r="B77" s="31"/>
      <c r="C77" s="32">
        <v>8127.6</v>
      </c>
      <c r="D77" s="31" t="s">
        <v>6</v>
      </c>
      <c r="E77" s="32">
        <v>24</v>
      </c>
    </row>
    <row r="78" spans="1:5" s="29" customFormat="1" ht="15.75" thickBot="1" x14ac:dyDescent="0.3">
      <c r="A78" s="31" t="s">
        <v>96</v>
      </c>
      <c r="B78" s="31"/>
      <c r="C78" s="32">
        <v>209.92</v>
      </c>
      <c r="D78" s="31" t="s">
        <v>71</v>
      </c>
      <c r="E78" s="32">
        <v>0.33</v>
      </c>
    </row>
    <row r="79" spans="1:5" s="29" customFormat="1" ht="15.75" thickBot="1" x14ac:dyDescent="0.3">
      <c r="A79" s="31" t="s">
        <v>98</v>
      </c>
      <c r="B79" s="31"/>
      <c r="C79" s="32">
        <v>182.01</v>
      </c>
      <c r="D79" s="31" t="s">
        <v>5</v>
      </c>
      <c r="E79" s="32">
        <v>0.3</v>
      </c>
    </row>
    <row r="80" spans="1:5" s="29" customFormat="1" ht="15.75" thickBot="1" x14ac:dyDescent="0.3">
      <c r="A80" s="31" t="s">
        <v>37</v>
      </c>
      <c r="B80" s="31"/>
      <c r="C80" s="32">
        <v>540</v>
      </c>
      <c r="D80" s="31" t="s">
        <v>36</v>
      </c>
      <c r="E80" s="32">
        <v>0.6</v>
      </c>
    </row>
    <row r="81" spans="1:6" x14ac:dyDescent="0.25">
      <c r="A81" s="24" t="s">
        <v>31</v>
      </c>
      <c r="B81" s="9">
        <f>B82</f>
        <v>3050.8474576271187</v>
      </c>
      <c r="C81" s="10">
        <f>C82</f>
        <v>3600</v>
      </c>
      <c r="D81" s="3"/>
      <c r="E81" s="2"/>
    </row>
    <row r="82" spans="1:6" ht="45" x14ac:dyDescent="0.25">
      <c r="A82" s="5" t="s">
        <v>9</v>
      </c>
      <c r="B82" s="11">
        <f>C82/1.18</f>
        <v>3050.8474576271187</v>
      </c>
      <c r="C82" s="12">
        <f>E82*12*5</f>
        <v>3600</v>
      </c>
      <c r="D82" s="5" t="s">
        <v>7</v>
      </c>
      <c r="E82" s="5">
        <v>60</v>
      </c>
    </row>
    <row r="83" spans="1:6" x14ac:dyDescent="0.25">
      <c r="A83" s="24" t="s">
        <v>55</v>
      </c>
      <c r="B83" s="13" t="e">
        <f>B14+B17+B20+#REF!+#REF!+#REF!+B59+B60+B61+B64+B65+B68+B70+B81</f>
        <v>#REF!</v>
      </c>
      <c r="C83" s="14">
        <f>C14+C17+C20+C23+C30+C42+C61+C64+C65+C68+C997+C70+C59+C58</f>
        <v>1201593.52</v>
      </c>
      <c r="D83" s="26" t="s">
        <v>38</v>
      </c>
      <c r="E83" s="2"/>
      <c r="F83" s="37">
        <f>C83-Лист2!C58</f>
        <v>0</v>
      </c>
    </row>
    <row r="84" spans="1:6" x14ac:dyDescent="0.25">
      <c r="A84" s="24" t="s">
        <v>56</v>
      </c>
      <c r="B84" s="15"/>
      <c r="C84" s="10">
        <f>C83*1.2+C81</f>
        <v>1445512.2239999999</v>
      </c>
      <c r="D84" s="26" t="s">
        <v>38</v>
      </c>
      <c r="E84" s="2"/>
    </row>
    <row r="85" spans="1:6" x14ac:dyDescent="0.25">
      <c r="A85" s="24" t="s">
        <v>57</v>
      </c>
      <c r="B85" s="15"/>
      <c r="C85" s="10">
        <f>C4+C6+C9-C84</f>
        <v>-1109690.9844</v>
      </c>
      <c r="D85" s="26" t="s">
        <v>38</v>
      </c>
      <c r="E85" s="2"/>
    </row>
    <row r="86" spans="1:6" ht="28.5" x14ac:dyDescent="0.25">
      <c r="A86" s="24" t="s">
        <v>58</v>
      </c>
      <c r="B86" s="9"/>
      <c r="C86" s="10">
        <f>C85+C8</f>
        <v>-1093926.3443999998</v>
      </c>
      <c r="D86" s="26" t="s">
        <v>38</v>
      </c>
      <c r="E86" s="2"/>
    </row>
  </sheetData>
  <mergeCells count="4">
    <mergeCell ref="A1:E1"/>
    <mergeCell ref="A13:E13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37" workbookViewId="0">
      <selection activeCell="A53" activeCellId="5" sqref="A13:XFD15 A21:XFD21 A36:XFD37 A40:XFD41 A43:XFD43 A53:XFD53"/>
    </sheetView>
  </sheetViews>
  <sheetFormatPr defaultRowHeight="15" x14ac:dyDescent="0.25"/>
  <cols>
    <col min="1" max="1" width="46.140625" customWidth="1"/>
    <col min="2" max="2" width="46.140625" style="29" hidden="1" customWidth="1"/>
    <col min="3" max="3" width="13.140625" customWidth="1"/>
    <col min="5" max="5" width="11" customWidth="1"/>
  </cols>
  <sheetData>
    <row r="1" spans="1:5" x14ac:dyDescent="0.25">
      <c r="A1" s="29" t="s">
        <v>59</v>
      </c>
      <c r="C1" s="29"/>
      <c r="D1" s="29"/>
      <c r="E1" s="29"/>
    </row>
    <row r="2" spans="1:5" x14ac:dyDescent="0.25">
      <c r="A2" s="29" t="s">
        <v>60</v>
      </c>
      <c r="C2" s="29"/>
      <c r="D2" s="29"/>
      <c r="E2" s="29"/>
    </row>
    <row r="3" spans="1:5" ht="15.75" thickBot="1" x14ac:dyDescent="0.3">
      <c r="A3" s="29"/>
      <c r="C3" s="29"/>
      <c r="D3" s="29"/>
      <c r="E3" s="29"/>
    </row>
    <row r="4" spans="1:5" ht="15.75" thickBot="1" x14ac:dyDescent="0.3">
      <c r="A4" s="30" t="s">
        <v>61</v>
      </c>
      <c r="B4" s="30"/>
      <c r="C4" s="30" t="s">
        <v>62</v>
      </c>
      <c r="D4" s="30" t="s">
        <v>63</v>
      </c>
      <c r="E4" s="30" t="s">
        <v>64</v>
      </c>
    </row>
    <row r="5" spans="1:5" s="36" customFormat="1" ht="15.75" thickBot="1" x14ac:dyDescent="0.3">
      <c r="A5" s="34" t="s">
        <v>65</v>
      </c>
      <c r="B5" s="34"/>
      <c r="C5" s="35">
        <v>35542.870000000003</v>
      </c>
      <c r="D5" s="34" t="s">
        <v>15</v>
      </c>
      <c r="E5" s="35">
        <v>671</v>
      </c>
    </row>
    <row r="6" spans="1:5" s="36" customFormat="1" ht="15.75" thickBot="1" x14ac:dyDescent="0.3">
      <c r="A6" s="34" t="s">
        <v>66</v>
      </c>
      <c r="B6" s="34"/>
      <c r="C6" s="35">
        <v>35489.9</v>
      </c>
      <c r="D6" s="34" t="s">
        <v>67</v>
      </c>
      <c r="E6" s="35">
        <v>670</v>
      </c>
    </row>
    <row r="7" spans="1:5" s="36" customFormat="1" ht="15.75" thickBot="1" x14ac:dyDescent="0.3">
      <c r="A7" s="34" t="s">
        <v>46</v>
      </c>
      <c r="B7" s="34"/>
      <c r="C7" s="35">
        <v>484.53</v>
      </c>
      <c r="D7" s="34" t="s">
        <v>45</v>
      </c>
      <c r="E7" s="35">
        <v>1</v>
      </c>
    </row>
    <row r="8" spans="1:5" s="36" customFormat="1" ht="15.75" thickBot="1" x14ac:dyDescent="0.3">
      <c r="A8" s="34" t="s">
        <v>68</v>
      </c>
      <c r="B8" s="34"/>
      <c r="C8" s="35">
        <v>1643.3</v>
      </c>
      <c r="D8" s="34" t="s">
        <v>4</v>
      </c>
      <c r="E8" s="35">
        <v>18258.900000000001</v>
      </c>
    </row>
    <row r="9" spans="1:5" s="36" customFormat="1" ht="15.75" thickBot="1" x14ac:dyDescent="0.3">
      <c r="A9" s="34" t="s">
        <v>69</v>
      </c>
      <c r="B9" s="34"/>
      <c r="C9" s="35">
        <v>1606.15</v>
      </c>
      <c r="D9" s="34" t="s">
        <v>4</v>
      </c>
      <c r="E9" s="35">
        <v>17846.099999999999</v>
      </c>
    </row>
    <row r="10" spans="1:5" s="36" customFormat="1" ht="15.75" thickBot="1" x14ac:dyDescent="0.3">
      <c r="A10" s="34" t="s">
        <v>20</v>
      </c>
      <c r="B10" s="34"/>
      <c r="C10" s="35">
        <v>1190.24</v>
      </c>
      <c r="D10" s="34" t="s">
        <v>4</v>
      </c>
      <c r="E10" s="35">
        <v>838.2</v>
      </c>
    </row>
    <row r="11" spans="1:5" s="36" customFormat="1" ht="15.75" thickBot="1" x14ac:dyDescent="0.3">
      <c r="A11" s="34" t="s">
        <v>40</v>
      </c>
      <c r="B11" s="34"/>
      <c r="C11" s="35">
        <v>809.36</v>
      </c>
      <c r="D11" s="34" t="s">
        <v>32</v>
      </c>
      <c r="E11" s="35">
        <v>1</v>
      </c>
    </row>
    <row r="12" spans="1:5" s="36" customFormat="1" ht="15.75" thickBot="1" x14ac:dyDescent="0.3">
      <c r="A12" s="34" t="s">
        <v>70</v>
      </c>
      <c r="B12" s="34"/>
      <c r="C12" s="35">
        <v>79.400000000000006</v>
      </c>
      <c r="D12" s="34" t="s">
        <v>71</v>
      </c>
      <c r="E12" s="35">
        <v>2</v>
      </c>
    </row>
    <row r="13" spans="1:5" ht="15.75" thickBot="1" x14ac:dyDescent="0.3">
      <c r="A13" s="31" t="s">
        <v>72</v>
      </c>
      <c r="B13" s="31"/>
      <c r="C13" s="32">
        <v>802.39</v>
      </c>
      <c r="D13" s="31" t="s">
        <v>71</v>
      </c>
      <c r="E13" s="32">
        <v>0.33</v>
      </c>
    </row>
    <row r="14" spans="1:5" ht="15.75" thickBot="1" x14ac:dyDescent="0.3">
      <c r="A14" s="31" t="s">
        <v>73</v>
      </c>
      <c r="B14" s="31"/>
      <c r="C14" s="32">
        <v>428.17</v>
      </c>
      <c r="D14" s="31" t="s">
        <v>71</v>
      </c>
      <c r="E14" s="32">
        <v>0.3</v>
      </c>
    </row>
    <row r="15" spans="1:5" ht="15.75" thickBot="1" x14ac:dyDescent="0.3">
      <c r="A15" s="31" t="s">
        <v>74</v>
      </c>
      <c r="B15" s="31"/>
      <c r="C15" s="32">
        <v>143.38999999999999</v>
      </c>
      <c r="D15" s="31" t="s">
        <v>4</v>
      </c>
      <c r="E15" s="32">
        <v>8434.82</v>
      </c>
    </row>
    <row r="16" spans="1:5" s="36" customFormat="1" ht="15.75" thickBot="1" x14ac:dyDescent="0.3">
      <c r="A16" s="34" t="s">
        <v>75</v>
      </c>
      <c r="B16" s="34"/>
      <c r="C16" s="35">
        <v>3825.97</v>
      </c>
      <c r="D16" s="34" t="s">
        <v>71</v>
      </c>
      <c r="E16" s="35">
        <v>1</v>
      </c>
    </row>
    <row r="17" spans="1:5" s="36" customFormat="1" ht="15.75" thickBot="1" x14ac:dyDescent="0.3">
      <c r="A17" s="34" t="s">
        <v>76</v>
      </c>
      <c r="B17" s="34"/>
      <c r="C17" s="35">
        <v>5894.7</v>
      </c>
      <c r="D17" s="34" t="s">
        <v>6</v>
      </c>
      <c r="E17" s="35">
        <v>21</v>
      </c>
    </row>
    <row r="18" spans="1:5" s="36" customFormat="1" ht="15.75" thickBot="1" x14ac:dyDescent="0.3">
      <c r="A18" s="34" t="s">
        <v>76</v>
      </c>
      <c r="B18" s="34"/>
      <c r="C18" s="35">
        <v>69.680000000000007</v>
      </c>
      <c r="D18" s="34" t="s">
        <v>6</v>
      </c>
      <c r="E18" s="35">
        <v>0.5</v>
      </c>
    </row>
    <row r="19" spans="1:5" s="36" customFormat="1" ht="15.75" thickBot="1" x14ac:dyDescent="0.3">
      <c r="A19" s="34" t="s">
        <v>77</v>
      </c>
      <c r="B19" s="34"/>
      <c r="C19" s="35">
        <v>117.5</v>
      </c>
      <c r="D19" s="34" t="s">
        <v>4</v>
      </c>
      <c r="E19" s="35">
        <v>25</v>
      </c>
    </row>
    <row r="20" spans="1:5" s="36" customFormat="1" ht="15.75" thickBot="1" x14ac:dyDescent="0.3">
      <c r="A20" s="34" t="s">
        <v>78</v>
      </c>
      <c r="B20" s="34"/>
      <c r="C20" s="35">
        <v>2204.16</v>
      </c>
      <c r="D20" s="34" t="s">
        <v>6</v>
      </c>
      <c r="E20" s="35">
        <v>8</v>
      </c>
    </row>
    <row r="21" spans="1:5" ht="15.75" thickBot="1" x14ac:dyDescent="0.3">
      <c r="A21" s="31" t="s">
        <v>79</v>
      </c>
      <c r="B21" s="31"/>
      <c r="C21" s="32">
        <v>700.5</v>
      </c>
      <c r="D21" s="31" t="s">
        <v>71</v>
      </c>
      <c r="E21" s="32">
        <v>15</v>
      </c>
    </row>
    <row r="22" spans="1:5" s="36" customFormat="1" ht="15.75" thickBot="1" x14ac:dyDescent="0.3">
      <c r="A22" s="34" t="s">
        <v>80</v>
      </c>
      <c r="B22" s="34"/>
      <c r="C22" s="35">
        <v>435.01</v>
      </c>
      <c r="D22" s="34" t="s">
        <v>71</v>
      </c>
      <c r="E22" s="35">
        <v>1</v>
      </c>
    </row>
    <row r="23" spans="1:5" s="36" customFormat="1" ht="15.75" thickBot="1" x14ac:dyDescent="0.3">
      <c r="A23" s="34" t="s">
        <v>81</v>
      </c>
      <c r="B23" s="34"/>
      <c r="C23" s="35">
        <v>638.82000000000005</v>
      </c>
      <c r="D23" s="34" t="s">
        <v>71</v>
      </c>
      <c r="E23" s="35">
        <v>2</v>
      </c>
    </row>
    <row r="24" spans="1:5" s="36" customFormat="1" ht="15.75" thickBot="1" x14ac:dyDescent="0.3">
      <c r="A24" s="34" t="s">
        <v>82</v>
      </c>
      <c r="B24" s="34"/>
      <c r="C24" s="35">
        <v>1201.48</v>
      </c>
      <c r="D24" s="34" t="s">
        <v>71</v>
      </c>
      <c r="E24" s="35">
        <v>1</v>
      </c>
    </row>
    <row r="25" spans="1:5" s="36" customFormat="1" ht="15.75" thickBot="1" x14ac:dyDescent="0.3">
      <c r="A25" s="34" t="s">
        <v>83</v>
      </c>
      <c r="B25" s="34"/>
      <c r="C25" s="35">
        <v>4250.68</v>
      </c>
      <c r="D25" s="34" t="s">
        <v>6</v>
      </c>
      <c r="E25" s="35">
        <v>7</v>
      </c>
    </row>
    <row r="26" spans="1:5" s="36" customFormat="1" ht="15.75" thickBot="1" x14ac:dyDescent="0.3">
      <c r="A26" s="34" t="s">
        <v>84</v>
      </c>
      <c r="B26" s="34"/>
      <c r="C26" s="35">
        <v>731577</v>
      </c>
      <c r="D26" s="34" t="s">
        <v>4</v>
      </c>
      <c r="E26" s="35">
        <v>770</v>
      </c>
    </row>
    <row r="27" spans="1:5" s="36" customFormat="1" ht="15.75" thickBot="1" x14ac:dyDescent="0.3">
      <c r="A27" s="34" t="s">
        <v>85</v>
      </c>
      <c r="B27" s="34"/>
      <c r="C27" s="35">
        <v>372.21</v>
      </c>
      <c r="D27" s="34" t="s">
        <v>4</v>
      </c>
      <c r="E27" s="35">
        <v>0.5</v>
      </c>
    </row>
    <row r="28" spans="1:5" s="36" customFormat="1" ht="15.75" thickBot="1" x14ac:dyDescent="0.3">
      <c r="A28" s="34" t="s">
        <v>44</v>
      </c>
      <c r="B28" s="34"/>
      <c r="C28" s="35">
        <v>5150</v>
      </c>
      <c r="D28" s="34" t="s">
        <v>6</v>
      </c>
      <c r="E28" s="35">
        <v>5</v>
      </c>
    </row>
    <row r="29" spans="1:5" s="36" customFormat="1" ht="15.75" thickBot="1" x14ac:dyDescent="0.3">
      <c r="A29" s="34" t="s">
        <v>42</v>
      </c>
      <c r="B29" s="34"/>
      <c r="C29" s="35">
        <v>1174.3800000000001</v>
      </c>
      <c r="D29" s="34" t="s">
        <v>6</v>
      </c>
      <c r="E29" s="35">
        <v>1</v>
      </c>
    </row>
    <row r="30" spans="1:5" s="36" customFormat="1" ht="15.75" thickBot="1" x14ac:dyDescent="0.3">
      <c r="A30" s="34" t="s">
        <v>41</v>
      </c>
      <c r="B30" s="34"/>
      <c r="C30" s="35">
        <v>5111.32</v>
      </c>
      <c r="D30" s="34" t="s">
        <v>33</v>
      </c>
      <c r="E30" s="35">
        <v>4</v>
      </c>
    </row>
    <row r="31" spans="1:5" s="36" customFormat="1" ht="15.75" thickBot="1" x14ac:dyDescent="0.3">
      <c r="A31" s="34" t="s">
        <v>86</v>
      </c>
      <c r="B31" s="34"/>
      <c r="C31" s="35">
        <v>4512</v>
      </c>
      <c r="D31" s="34" t="s">
        <v>6</v>
      </c>
      <c r="E31" s="35">
        <v>3</v>
      </c>
    </row>
    <row r="32" spans="1:5" s="36" customFormat="1" ht="15.75" thickBot="1" x14ac:dyDescent="0.3">
      <c r="A32" s="34" t="s">
        <v>87</v>
      </c>
      <c r="B32" s="34"/>
      <c r="C32" s="35">
        <v>14607.12</v>
      </c>
      <c r="D32" s="34" t="s">
        <v>4</v>
      </c>
      <c r="E32" s="35">
        <v>18258.900000000001</v>
      </c>
    </row>
    <row r="33" spans="1:5" s="36" customFormat="1" ht="15.75" thickBot="1" x14ac:dyDescent="0.3">
      <c r="A33" s="34" t="s">
        <v>88</v>
      </c>
      <c r="B33" s="34"/>
      <c r="C33" s="35">
        <v>16061.49</v>
      </c>
      <c r="D33" s="34" t="s">
        <v>4</v>
      </c>
      <c r="E33" s="35">
        <v>17846.099999999999</v>
      </c>
    </row>
    <row r="34" spans="1:5" s="36" customFormat="1" ht="15.75" thickBot="1" x14ac:dyDescent="0.3">
      <c r="A34" s="34" t="s">
        <v>89</v>
      </c>
      <c r="B34" s="34"/>
      <c r="C34" s="35">
        <v>28812.880000000001</v>
      </c>
      <c r="D34" s="34" t="s">
        <v>4</v>
      </c>
      <c r="E34" s="35">
        <v>18121.3</v>
      </c>
    </row>
    <row r="35" spans="1:5" s="36" customFormat="1" ht="15.75" thickBot="1" x14ac:dyDescent="0.3">
      <c r="A35" s="34" t="s">
        <v>90</v>
      </c>
      <c r="B35" s="34"/>
      <c r="C35" s="35">
        <v>29624.52</v>
      </c>
      <c r="D35" s="34" t="s">
        <v>4</v>
      </c>
      <c r="E35" s="35">
        <v>17846.099999999999</v>
      </c>
    </row>
    <row r="36" spans="1:5" ht="15.75" thickBot="1" x14ac:dyDescent="0.3">
      <c r="A36" s="31" t="s">
        <v>91</v>
      </c>
      <c r="B36" s="31"/>
      <c r="C36" s="32">
        <v>44397.2</v>
      </c>
      <c r="D36" s="31" t="s">
        <v>4</v>
      </c>
      <c r="E36" s="32">
        <v>18121.3</v>
      </c>
    </row>
    <row r="37" spans="1:5" ht="15.75" thickBot="1" x14ac:dyDescent="0.3">
      <c r="A37" s="31" t="s">
        <v>92</v>
      </c>
      <c r="B37" s="31"/>
      <c r="C37" s="32">
        <v>43722.96</v>
      </c>
      <c r="D37" s="31" t="s">
        <v>4</v>
      </c>
      <c r="E37" s="32">
        <v>17846.099999999999</v>
      </c>
    </row>
    <row r="38" spans="1:5" s="36" customFormat="1" ht="15.75" thickBot="1" x14ac:dyDescent="0.3">
      <c r="A38" s="34" t="s">
        <v>93</v>
      </c>
      <c r="B38" s="34"/>
      <c r="C38" s="35">
        <v>68653.460000000006</v>
      </c>
      <c r="D38" s="34" t="s">
        <v>4</v>
      </c>
      <c r="E38" s="35">
        <v>18258.900000000001</v>
      </c>
    </row>
    <row r="39" spans="1:5" s="36" customFormat="1" ht="15.75" thickBot="1" x14ac:dyDescent="0.3">
      <c r="A39" s="34" t="s">
        <v>94</v>
      </c>
      <c r="B39" s="34"/>
      <c r="C39" s="35">
        <v>70492.100000000006</v>
      </c>
      <c r="D39" s="34" t="s">
        <v>4</v>
      </c>
      <c r="E39" s="35">
        <v>17846.099999999999</v>
      </c>
    </row>
    <row r="40" spans="1:5" ht="15.75" thickBot="1" x14ac:dyDescent="0.3">
      <c r="A40" s="31" t="s">
        <v>95</v>
      </c>
      <c r="B40" s="31"/>
      <c r="C40" s="32">
        <v>8127.6</v>
      </c>
      <c r="D40" s="31" t="s">
        <v>6</v>
      </c>
      <c r="E40" s="32">
        <v>24</v>
      </c>
    </row>
    <row r="41" spans="1:5" ht="15.75" thickBot="1" x14ac:dyDescent="0.3">
      <c r="A41" s="31" t="s">
        <v>96</v>
      </c>
      <c r="B41" s="31"/>
      <c r="C41" s="32">
        <v>209.92</v>
      </c>
      <c r="D41" s="31" t="s">
        <v>71</v>
      </c>
      <c r="E41" s="32">
        <v>0.33</v>
      </c>
    </row>
    <row r="42" spans="1:5" s="36" customFormat="1" ht="15.75" thickBot="1" x14ac:dyDescent="0.3">
      <c r="A42" s="34" t="s">
        <v>97</v>
      </c>
      <c r="B42" s="34"/>
      <c r="C42" s="35">
        <v>2065.6999999999998</v>
      </c>
      <c r="D42" s="34" t="s">
        <v>5</v>
      </c>
      <c r="E42" s="35">
        <v>2</v>
      </c>
    </row>
    <row r="43" spans="1:5" ht="15.75" thickBot="1" x14ac:dyDescent="0.3">
      <c r="A43" s="31" t="s">
        <v>98</v>
      </c>
      <c r="B43" s="31"/>
      <c r="C43" s="32">
        <v>182.01</v>
      </c>
      <c r="D43" s="31" t="s">
        <v>5</v>
      </c>
      <c r="E43" s="32">
        <v>0.3</v>
      </c>
    </row>
    <row r="44" spans="1:5" s="36" customFormat="1" ht="15.75" thickBot="1" x14ac:dyDescent="0.3">
      <c r="A44" s="34" t="s">
        <v>99</v>
      </c>
      <c r="B44" s="34"/>
      <c r="C44" s="35">
        <v>507.12</v>
      </c>
      <c r="D44" s="34" t="s">
        <v>100</v>
      </c>
      <c r="E44" s="35">
        <v>1</v>
      </c>
    </row>
    <row r="45" spans="1:5" s="36" customFormat="1" ht="15.75" thickBot="1" x14ac:dyDescent="0.3">
      <c r="A45" s="34" t="s">
        <v>101</v>
      </c>
      <c r="B45" s="34"/>
      <c r="C45" s="35">
        <v>538.79999999999995</v>
      </c>
      <c r="D45" s="34" t="s">
        <v>71</v>
      </c>
      <c r="E45" s="35">
        <v>3</v>
      </c>
    </row>
    <row r="46" spans="1:5" s="36" customFormat="1" ht="15.75" thickBot="1" x14ac:dyDescent="0.3">
      <c r="A46" s="34" t="s">
        <v>101</v>
      </c>
      <c r="B46" s="34"/>
      <c r="C46" s="35">
        <v>171.34</v>
      </c>
      <c r="D46" s="34" t="s">
        <v>71</v>
      </c>
      <c r="E46" s="35">
        <v>1</v>
      </c>
    </row>
    <row r="47" spans="1:5" s="36" customFormat="1" ht="15.75" thickBot="1" x14ac:dyDescent="0.3">
      <c r="A47" s="34" t="s">
        <v>102</v>
      </c>
      <c r="B47" s="34"/>
      <c r="C47" s="35">
        <v>729.36</v>
      </c>
      <c r="D47" s="34" t="s">
        <v>103</v>
      </c>
      <c r="E47" s="35">
        <v>1</v>
      </c>
    </row>
    <row r="48" spans="1:5" s="36" customFormat="1" ht="15.75" thickBot="1" x14ac:dyDescent="0.3">
      <c r="A48" s="34" t="s">
        <v>104</v>
      </c>
      <c r="B48" s="34"/>
      <c r="C48" s="35">
        <v>1460.71</v>
      </c>
      <c r="D48" s="34" t="s">
        <v>4</v>
      </c>
      <c r="E48" s="35">
        <v>18258.900000000001</v>
      </c>
    </row>
    <row r="49" spans="1:5" s="36" customFormat="1" ht="15.75" thickBot="1" x14ac:dyDescent="0.3">
      <c r="A49" s="34" t="s">
        <v>105</v>
      </c>
      <c r="B49" s="34"/>
      <c r="C49" s="35">
        <v>1606.15</v>
      </c>
      <c r="D49" s="34" t="s">
        <v>4</v>
      </c>
      <c r="E49" s="35">
        <v>17846.099999999999</v>
      </c>
    </row>
    <row r="50" spans="1:5" s="36" customFormat="1" ht="15.75" thickBot="1" x14ac:dyDescent="0.3">
      <c r="A50" s="34" t="s">
        <v>106</v>
      </c>
      <c r="B50" s="34"/>
      <c r="C50" s="35">
        <v>6938.38</v>
      </c>
      <c r="D50" s="34" t="s">
        <v>4</v>
      </c>
      <c r="E50" s="35">
        <v>18258.900000000001</v>
      </c>
    </row>
    <row r="51" spans="1:5" s="36" customFormat="1" ht="15.75" thickBot="1" x14ac:dyDescent="0.3">
      <c r="A51" s="34" t="s">
        <v>107</v>
      </c>
      <c r="B51" s="34"/>
      <c r="C51" s="35">
        <v>6781.52</v>
      </c>
      <c r="D51" s="34" t="s">
        <v>4</v>
      </c>
      <c r="E51" s="35">
        <v>17846.099999999999</v>
      </c>
    </row>
    <row r="52" spans="1:5" s="36" customFormat="1" ht="15.75" thickBot="1" x14ac:dyDescent="0.3">
      <c r="A52" s="34" t="s">
        <v>34</v>
      </c>
      <c r="B52" s="34"/>
      <c r="C52" s="35">
        <v>270.14</v>
      </c>
      <c r="D52" s="34" t="s">
        <v>35</v>
      </c>
      <c r="E52" s="35">
        <v>1</v>
      </c>
    </row>
    <row r="53" spans="1:5" ht="15.75" thickBot="1" x14ac:dyDescent="0.3">
      <c r="A53" s="31" t="s">
        <v>37</v>
      </c>
      <c r="B53" s="31"/>
      <c r="C53" s="32">
        <v>540</v>
      </c>
      <c r="D53" s="31" t="s">
        <v>36</v>
      </c>
      <c r="E53" s="32">
        <v>0.6</v>
      </c>
    </row>
    <row r="54" spans="1:5" s="36" customFormat="1" ht="15.75" thickBot="1" x14ac:dyDescent="0.3">
      <c r="A54" s="34" t="s">
        <v>108</v>
      </c>
      <c r="B54" s="34"/>
      <c r="C54" s="35">
        <v>2899.4</v>
      </c>
      <c r="D54" s="34" t="s">
        <v>6</v>
      </c>
      <c r="E54" s="35">
        <v>70</v>
      </c>
    </row>
    <row r="55" spans="1:5" s="36" customFormat="1" ht="15.75" thickBot="1" x14ac:dyDescent="0.3">
      <c r="A55" s="34" t="s">
        <v>14</v>
      </c>
      <c r="B55" s="34"/>
      <c r="C55" s="35">
        <v>621.53</v>
      </c>
      <c r="D55" s="34" t="s">
        <v>32</v>
      </c>
      <c r="E55" s="35">
        <v>1</v>
      </c>
    </row>
    <row r="56" spans="1:5" s="36" customFormat="1" ht="15.75" thickBot="1" x14ac:dyDescent="0.3">
      <c r="A56" s="34" t="s">
        <v>109</v>
      </c>
      <c r="B56" s="34"/>
      <c r="C56" s="35">
        <v>1605</v>
      </c>
      <c r="D56" s="34" t="s">
        <v>6</v>
      </c>
      <c r="E56" s="35">
        <v>1</v>
      </c>
    </row>
    <row r="57" spans="1:5" s="36" customFormat="1" ht="15.75" thickBot="1" x14ac:dyDescent="0.3">
      <c r="A57" s="34" t="s">
        <v>110</v>
      </c>
      <c r="B57" s="34"/>
      <c r="C57" s="35">
        <v>4512</v>
      </c>
      <c r="D57" s="34" t="s">
        <v>6</v>
      </c>
      <c r="E57" s="35">
        <v>3</v>
      </c>
    </row>
    <row r="58" spans="1:5" ht="15.75" thickBot="1" x14ac:dyDescent="0.3">
      <c r="A58" s="31"/>
      <c r="B58" s="31"/>
      <c r="C58" s="33">
        <v>1201593.5199999998</v>
      </c>
      <c r="D58" s="31"/>
      <c r="E58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2019-01-28T23:59:00Z</cp:lastPrinted>
  <dcterms:created xsi:type="dcterms:W3CDTF">2016-03-18T02:51:51Z</dcterms:created>
  <dcterms:modified xsi:type="dcterms:W3CDTF">2020-03-17T01:02:13Z</dcterms:modified>
</cp:coreProperties>
</file>