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Лист1!$A$1:$E$90</definedName>
  </definedNames>
  <calcPr calcId="144525"/>
</workbook>
</file>

<file path=xl/calcChain.xml><?xml version="1.0" encoding="utf-8"?>
<calcChain xmlns="http://schemas.openxmlformats.org/spreadsheetml/2006/main">
  <c r="C61" i="1" l="1"/>
  <c r="C79" i="1" l="1"/>
  <c r="C42" i="1"/>
  <c r="C27" i="1"/>
  <c r="C20" i="1"/>
  <c r="B42" i="1"/>
  <c r="C69" i="1"/>
  <c r="C77" i="1"/>
  <c r="C18" i="1"/>
  <c r="C7" i="1" l="1"/>
  <c r="C74" i="1"/>
  <c r="C71" i="1"/>
  <c r="C15" i="1"/>
  <c r="C12" i="1"/>
  <c r="C87" i="1" s="1"/>
  <c r="C9" i="1"/>
  <c r="C8" i="1" s="1"/>
  <c r="C10" i="1" s="1"/>
  <c r="C86" i="1"/>
  <c r="C85" i="1" s="1"/>
  <c r="G87" i="1" l="1"/>
  <c r="F87" i="1"/>
  <c r="B86" i="1"/>
  <c r="B79" i="1"/>
  <c r="B77" i="1"/>
  <c r="B74" i="1"/>
  <c r="B71" i="1"/>
  <c r="B69" i="1"/>
  <c r="B68" i="1"/>
  <c r="B67" i="1"/>
  <c r="B66" i="1"/>
  <c r="C87" i="2" l="1"/>
  <c r="C88" i="1"/>
  <c r="B18" i="1"/>
  <c r="B15" i="1"/>
  <c r="B12" i="1"/>
  <c r="C89" i="1" l="1"/>
  <c r="C90" i="1" s="1"/>
  <c r="B87" i="1"/>
</calcChain>
</file>

<file path=xl/sharedStrings.xml><?xml version="1.0" encoding="utf-8"?>
<sst xmlns="http://schemas.openxmlformats.org/spreadsheetml/2006/main" count="250" uniqueCount="144">
  <si>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</si>
  <si>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</si>
  <si>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</si>
  <si>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</si>
  <si>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</si>
  <si>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</si>
  <si>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</si>
  <si>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</si>
  <si>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</si>
  <si>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</si>
  <si>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</si>
  <si>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</si>
  <si>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</si>
  <si>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</si>
  <si>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</si>
  <si>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</si>
  <si>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</si>
  <si>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</si>
  <si>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</si>
  <si>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</si>
  <si>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</si>
  <si>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</si>
  <si>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</si>
  <si>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</si>
  <si>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</si>
  <si>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</si>
  <si>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</si>
  <si>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</si>
  <si>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</si>
  <si>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Закрытие и открытие стояков</t>
  </si>
  <si>
    <t>1 стояк</t>
  </si>
  <si>
    <t>Устранение свищей хомутами</t>
  </si>
  <si>
    <t>осмотр подвала</t>
  </si>
  <si>
    <t>раз</t>
  </si>
  <si>
    <t>Адрес: ул. Бабушкина, д. 5</t>
  </si>
  <si>
    <t>замена эл. лампочки накаливания</t>
  </si>
  <si>
    <t>Выезд а/машины по заявке</t>
  </si>
  <si>
    <t>выезд</t>
  </si>
  <si>
    <t>15.Расходы по снятию показаний с ИПУ по электроэнергии</t>
  </si>
  <si>
    <t>Кол-во</t>
  </si>
  <si>
    <t>Ед.изм</t>
  </si>
  <si>
    <t>Сумма</t>
  </si>
  <si>
    <t>Наименование работ</t>
  </si>
  <si>
    <t>Доходы по дому:</t>
  </si>
  <si>
    <t xml:space="preserve">15. Прочая работа (услуга)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</si>
  <si>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</si>
  <si>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</si>
  <si>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</si>
  <si>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</si>
  <si>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электрической лампы накаливания</t>
  </si>
  <si>
    <t>шт.</t>
  </si>
  <si>
    <t>Навеска замка (крабовый)</t>
  </si>
  <si>
    <t>Организация мест накоп.ртуть сод-х ламп 3,4 кв. 20</t>
  </si>
  <si>
    <t>Очистка канализационной сети</t>
  </si>
  <si>
    <t>Перезапуск (удаление воздуха) стояков отопления</t>
  </si>
  <si>
    <t>Ремонт водоподогревателя</t>
  </si>
  <si>
    <t>Ремонт ступеней в подвале</t>
  </si>
  <si>
    <t>Смена вентиля до 20 мм</t>
  </si>
  <si>
    <t>Смена стекл</t>
  </si>
  <si>
    <t>Смена труб из водогазопроводных д.20 с производств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</si>
  <si>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</si>
  <si>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</si>
  <si>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</si>
  <si>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</si>
  <si>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</si>
  <si>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</si>
  <si>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</si>
  <si>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</si>
  <si>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</si>
  <si>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</si>
  <si>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</si>
  <si>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</si>
  <si>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</si>
  <si>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</si>
  <si>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замена стояка ГВС</t>
  </si>
  <si>
    <t>сброс воздуха со стояков отопления</t>
  </si>
  <si>
    <t>смена труб канализации д.100 мм.</t>
  </si>
  <si>
    <t>смена труб канализации д.50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</si>
  <si>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</si>
  <si>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</si>
  <si>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</si>
  <si>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</si>
  <si>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</si>
  <si>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год 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</si>
  <si>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</si>
  <si>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</si>
  <si>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</si>
  <si>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</si>
  <si>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</si>
  <si>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</si>
  <si>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</si>
  <si>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</si>
  <si>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</si>
  <si>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</si>
  <si>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</si>
  <si>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</si>
  <si>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</si>
  <si>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</si>
  <si>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</si>
  <si>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</si>
  <si>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</si>
  <si>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</si>
  <si>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</si>
  <si>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</si>
  <si>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</si>
  <si>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Очистка кровли домов от снега и сосулек</t>
  </si>
  <si>
    <t>Уборка придомовой территории 1,2 кв. 2020 г. К=0,8</t>
  </si>
  <si>
    <t>Уборка придомовой территории 3,4 кв. 2020 г. К=0,6;0,8</t>
  </si>
  <si>
    <t>Дезинсекция "ЗКДС"</t>
  </si>
  <si>
    <t>Восстановление подъездного отопления</t>
  </si>
  <si>
    <t>1подъезд</t>
  </si>
  <si>
    <t>Демонтаж труб подъездного отопления</t>
  </si>
  <si>
    <t>Закрытие задвижек,отк-е сбросников перед опр-кой,от-е задвиж после опр</t>
  </si>
  <si>
    <t>дом</t>
  </si>
  <si>
    <t>Замена врезки в квартире в металле</t>
  </si>
  <si>
    <t>Замена контргайки на радиаторе</t>
  </si>
  <si>
    <t>Замена пробки на радиаторе</t>
  </si>
  <si>
    <t>Замена прокладок на ВВП</t>
  </si>
  <si>
    <t>Замена сборок д.20 с устр-м сбросника на водогаз-х трубах с прим.свар.</t>
  </si>
  <si>
    <t>Осмотр подвала</t>
  </si>
  <si>
    <t>1 дом</t>
  </si>
  <si>
    <t>Осмотр сантех. оборудования</t>
  </si>
  <si>
    <t>Отключение отопления</t>
  </si>
  <si>
    <t>Перемотка сборок</t>
  </si>
  <si>
    <t>Ремонт двери</t>
  </si>
  <si>
    <t>Ремонт труб КНС</t>
  </si>
  <si>
    <t>Сброс воздуха со стояков отопления с использованием а/м газель</t>
  </si>
  <si>
    <t>Удаление воздуха со стояков отопления</t>
  </si>
  <si>
    <t>смена труб ГВС и ХВС  д.20 ПП</t>
  </si>
  <si>
    <t>Утепление и герметизация вентиляционных коробов</t>
  </si>
  <si>
    <t>Замена электропатрона с материалами при открытой арматуре</t>
  </si>
  <si>
    <t>Изготовление сничек</t>
  </si>
  <si>
    <t>Прокладка электрокабеля АВВГ 2*2,5 мм2</t>
  </si>
  <si>
    <t>Промазка мест повреждения кровли из рулонных материалов</t>
  </si>
  <si>
    <t>Ремонт доводчика</t>
  </si>
  <si>
    <t>Смена дверных приборов(ручки, шарниров)</t>
  </si>
  <si>
    <t>100 шт</t>
  </si>
  <si>
    <t>Установка досок объявлений</t>
  </si>
  <si>
    <t>замена светильников с лампой накаливания</t>
  </si>
  <si>
    <t>ремонт шиферной кровли</t>
  </si>
  <si>
    <t>1 м2</t>
  </si>
  <si>
    <t>уст-ка метал.сничек на черд-е и техн-е люки с нав-ой замка и вып.вост.</t>
  </si>
  <si>
    <t>Теплоизоляция труб отопления в подвале</t>
  </si>
  <si>
    <t>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</si>
</sst>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66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3" fillId="3" borderId="2" xfId="2" applyFont="1" applyFill="1" applyBorder="1" applyAlignment="1">
      <alignment horizontal="center"/>
    </xf>
    <xf numFmtId="164" fontId="2" fillId="3" borderId="2" xfId="2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164" fontId="3" fillId="3" borderId="2" xfId="2" applyFont="1" applyFill="1" applyBorder="1" applyAlignment="1">
      <alignment horizontal="center" vertical="center"/>
    </xf>
    <xf numFmtId="164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2" xfId="0" applyFont="1" applyFill="1" applyBorder="1" applyAlignment="1">
      <alignment horizontal="left" vertical="center"/>
    </xf>
    <xf numFmtId="165" fontId="3" fillId="3" borderId="2" xfId="2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4" fontId="3" fillId="3" borderId="0" xfId="2" applyFont="1" applyFill="1" applyBorder="1" applyAlignment="1">
      <alignment horizontal="center" vertical="center" wrapText="1"/>
    </xf>
    <xf numFmtId="164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4" fontId="5" fillId="3" borderId="0" xfId="2" applyFont="1" applyFill="1" applyBorder="1" applyAlignment="1">
      <alignment horizontal="center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4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4" fontId="5" fillId="3" borderId="7" xfId="2" applyFont="1" applyFill="1" applyBorder="1" applyAlignment="1">
      <alignment horizontal="center" vertical="center"/>
    </xf>
    <xf numFmtId="164" fontId="5" fillId="3" borderId="7" xfId="2" applyFont="1" applyFill="1" applyBorder="1" applyAlignment="1">
      <alignment horizontal="center" vertical="center" wrapText="1"/>
    </xf>
    <xf numFmtId="0" fontId="3" fillId="3" borderId="2" xfId="0" applyFont="1" applyFill="1" applyBorder="1"/>
    <xf numFmtId="164" fontId="3" fillId="3" borderId="2" xfId="0" applyNumberFormat="1" applyFont="1" applyFill="1" applyBorder="1"/>
    <xf numFmtId="0" fontId="0" fillId="4" borderId="3" xfId="0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0" xfId="0" applyFill="1"/>
    <xf numFmtId="164" fontId="0" fillId="0" borderId="0" xfId="0" applyNumberFormat="1"/>
    <xf numFmtId="164" fontId="7" fillId="3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0" fontId="0" fillId="0" borderId="0" xfId="0" applyFill="1"/>
    <xf numFmtId="43" fontId="2" fillId="3" borderId="0" xfId="0" applyNumberFormat="1" applyFont="1" applyFill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3;&#1072;&#1073;&#1091;&#1096;&#1082;&#1080;&#1085;&#1072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4">
          <cell r="C64">
            <v>449679.27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C6" sqref="C6"/>
    </sheetView>
  </sheetViews>
  <sheetFormatPr defaultRowHeight="15" outlineLevelRow="2" x14ac:dyDescent="0.25"/>
  <cols>
    <col min="1" max="1" width="61.7109375" style="38" customWidth="1"/>
    <col min="2" max="2" width="15.5703125" style="39" hidden="1" customWidth="1"/>
    <col min="3" max="3" width="17.42578125" style="40" customWidth="1"/>
    <col min="4" max="4" width="9.28515625" style="40" customWidth="1"/>
    <col min="5" max="5" width="14.42578125" style="40" customWidth="1"/>
    <col min="6" max="6" width="17.28515625" style="1" customWidth="1"/>
    <col min="7" max="7" width="9.5703125" style="1" bestFit="1" customWidth="1"/>
    <col min="8" max="16384" width="9.140625" style="1"/>
  </cols>
  <sheetData>
    <row r="1" spans="1:6" ht="46.5" customHeight="1" x14ac:dyDescent="0.25">
      <c r="A1" s="60" t="s">
        <v>8</v>
      </c>
      <c r="B1" s="60"/>
      <c r="C1" s="60"/>
      <c r="D1" s="60"/>
      <c r="E1" s="60"/>
    </row>
    <row r="2" spans="1:6" ht="17.25" customHeight="1" x14ac:dyDescent="0.25">
      <c r="A2" s="2" t="s">
        <v>34</v>
      </c>
      <c r="B2" s="3" t="s">
        <v>7</v>
      </c>
      <c r="C2" s="62" t="s">
        <v>79</v>
      </c>
      <c r="D2" s="62"/>
      <c r="E2" s="62"/>
    </row>
    <row r="3" spans="1:6" ht="57" x14ac:dyDescent="0.25">
      <c r="A3" s="4" t="s">
        <v>3</v>
      </c>
      <c r="B3" s="5" t="s">
        <v>0</v>
      </c>
      <c r="C3" s="6" t="s">
        <v>23</v>
      </c>
      <c r="D3" s="7" t="s">
        <v>1</v>
      </c>
      <c r="E3" s="6" t="s">
        <v>2</v>
      </c>
    </row>
    <row r="4" spans="1:6" x14ac:dyDescent="0.25">
      <c r="A4" s="63" t="s">
        <v>43</v>
      </c>
      <c r="B4" s="64"/>
      <c r="C4" s="64"/>
      <c r="D4" s="64"/>
      <c r="E4" s="65"/>
    </row>
    <row r="5" spans="1:6" ht="18" customHeight="1" x14ac:dyDescent="0.25">
      <c r="A5" s="4" t="s">
        <v>80</v>
      </c>
      <c r="B5" s="5"/>
      <c r="C5" s="6">
        <v>835121.91</v>
      </c>
      <c r="D5" s="55" t="s">
        <v>78</v>
      </c>
      <c r="E5" s="6"/>
    </row>
    <row r="6" spans="1:6" ht="16.5" customHeight="1" x14ac:dyDescent="0.25">
      <c r="A6" s="4" t="s">
        <v>81</v>
      </c>
      <c r="B6" s="5"/>
      <c r="C6" s="6">
        <v>983753.28</v>
      </c>
      <c r="D6" s="55" t="s">
        <v>78</v>
      </c>
      <c r="E6" s="6"/>
    </row>
    <row r="7" spans="1:6" x14ac:dyDescent="0.25">
      <c r="A7" s="4" t="s">
        <v>82</v>
      </c>
      <c r="B7" s="5"/>
      <c r="C7" s="6">
        <f>C6-C5</f>
        <v>148631.37</v>
      </c>
      <c r="D7" s="55" t="s">
        <v>78</v>
      </c>
      <c r="E7" s="6"/>
    </row>
    <row r="8" spans="1:6" x14ac:dyDescent="0.25">
      <c r="A8" s="4" t="s">
        <v>9</v>
      </c>
      <c r="B8" s="5"/>
      <c r="C8" s="6">
        <f>C9</f>
        <v>13543.68</v>
      </c>
      <c r="D8" s="55" t="s">
        <v>78</v>
      </c>
      <c r="E8" s="6"/>
    </row>
    <row r="9" spans="1:6" x14ac:dyDescent="0.25">
      <c r="A9" s="41" t="s">
        <v>10</v>
      </c>
      <c r="B9" s="42"/>
      <c r="C9" s="10">
        <f>528.64*12+600*12</f>
        <v>13543.68</v>
      </c>
      <c r="D9" s="55" t="s">
        <v>78</v>
      </c>
      <c r="E9" s="10"/>
    </row>
    <row r="10" spans="1:6" x14ac:dyDescent="0.25">
      <c r="A10" s="8" t="s">
        <v>83</v>
      </c>
      <c r="B10" s="9"/>
      <c r="C10" s="6">
        <f>C5+C8-C9</f>
        <v>835121.91</v>
      </c>
      <c r="D10" s="55" t="s">
        <v>78</v>
      </c>
      <c r="E10" s="10"/>
    </row>
    <row r="11" spans="1:6" x14ac:dyDescent="0.25">
      <c r="A11" s="61" t="s">
        <v>11</v>
      </c>
      <c r="B11" s="61"/>
      <c r="C11" s="61"/>
      <c r="D11" s="61"/>
      <c r="E11" s="61"/>
    </row>
    <row r="12" spans="1:6" ht="29.25" thickBot="1" x14ac:dyDescent="0.3">
      <c r="A12" s="2" t="s">
        <v>13</v>
      </c>
      <c r="B12" s="3" t="e">
        <f>#REF!</f>
        <v>#REF!</v>
      </c>
      <c r="C12" s="11">
        <f>C13+C14</f>
        <v>158188.14000000001</v>
      </c>
      <c r="D12" s="12"/>
      <c r="E12" s="12"/>
      <c r="F12" s="13"/>
    </row>
    <row r="13" spans="1:6" s="50" customFormat="1" ht="15.75" thickBot="1" x14ac:dyDescent="0.3">
      <c r="A13" s="56" t="s">
        <v>88</v>
      </c>
      <c r="B13" s="56"/>
      <c r="C13" s="57">
        <v>77427.899999999994</v>
      </c>
      <c r="D13" s="56" t="s">
        <v>5</v>
      </c>
      <c r="E13" s="57">
        <v>19602</v>
      </c>
    </row>
    <row r="14" spans="1:6" s="50" customFormat="1" ht="15.75" thickBot="1" x14ac:dyDescent="0.3">
      <c r="A14" s="56" t="s">
        <v>89</v>
      </c>
      <c r="B14" s="56"/>
      <c r="C14" s="57">
        <v>80760.240000000005</v>
      </c>
      <c r="D14" s="56" t="s">
        <v>4</v>
      </c>
      <c r="E14" s="57">
        <v>19602</v>
      </c>
    </row>
    <row r="15" spans="1:6" ht="29.25" thickBot="1" x14ac:dyDescent="0.3">
      <c r="A15" s="2" t="s">
        <v>14</v>
      </c>
      <c r="B15" s="3" t="e">
        <f>#REF!</f>
        <v>#REF!</v>
      </c>
      <c r="C15" s="11">
        <f>C16+C17</f>
        <v>68452.160000000003</v>
      </c>
      <c r="D15" s="12"/>
      <c r="E15" s="12"/>
    </row>
    <row r="16" spans="1:6" s="50" customFormat="1" ht="15.75" thickBot="1" x14ac:dyDescent="0.3">
      <c r="A16" s="56" t="s">
        <v>90</v>
      </c>
      <c r="B16" s="56"/>
      <c r="C16" s="57">
        <v>31188.41</v>
      </c>
      <c r="D16" s="56" t="s">
        <v>4</v>
      </c>
      <c r="E16" s="57">
        <v>18788.2</v>
      </c>
    </row>
    <row r="17" spans="1:7" s="50" customFormat="1" ht="15.75" thickBot="1" x14ac:dyDescent="0.3">
      <c r="A17" s="56" t="s">
        <v>91</v>
      </c>
      <c r="B17" s="56"/>
      <c r="C17" s="57">
        <v>37263.75</v>
      </c>
      <c r="D17" s="56" t="s">
        <v>4</v>
      </c>
      <c r="E17" s="57">
        <v>19612.5</v>
      </c>
    </row>
    <row r="18" spans="1:7" ht="29.25" thickBot="1" x14ac:dyDescent="0.3">
      <c r="A18" s="2" t="s">
        <v>15</v>
      </c>
      <c r="B18" s="14" t="e">
        <f>#REF!+#REF!</f>
        <v>#REF!</v>
      </c>
      <c r="C18" s="11">
        <f>C19</f>
        <v>8859.7900000000009</v>
      </c>
      <c r="D18" s="15"/>
      <c r="E18" s="12"/>
    </row>
    <row r="19" spans="1:7" s="50" customFormat="1" ht="15.75" thickBot="1" x14ac:dyDescent="0.3">
      <c r="A19" s="56" t="s">
        <v>92</v>
      </c>
      <c r="B19" s="56"/>
      <c r="C19" s="57">
        <v>8859.7900000000009</v>
      </c>
      <c r="D19" s="56" t="s">
        <v>12</v>
      </c>
      <c r="E19" s="57">
        <v>137</v>
      </c>
    </row>
    <row r="20" spans="1:7" ht="43.5" thickBot="1" x14ac:dyDescent="0.3">
      <c r="A20" s="2" t="s">
        <v>16</v>
      </c>
      <c r="B20" s="3"/>
      <c r="C20" s="11">
        <f>SUM(C21:C26)</f>
        <v>22150.260000000002</v>
      </c>
      <c r="D20" s="12"/>
      <c r="E20" s="12"/>
    </row>
    <row r="21" spans="1:7" s="50" customFormat="1" ht="15.75" thickBot="1" x14ac:dyDescent="0.3">
      <c r="A21" s="56" t="s">
        <v>93</v>
      </c>
      <c r="B21" s="56"/>
      <c r="C21" s="57">
        <v>1960.2</v>
      </c>
      <c r="D21" s="56" t="s">
        <v>4</v>
      </c>
      <c r="E21" s="57">
        <v>19602</v>
      </c>
    </row>
    <row r="22" spans="1:7" s="50" customFormat="1" ht="15.75" thickBot="1" x14ac:dyDescent="0.3">
      <c r="A22" s="56" t="s">
        <v>94</v>
      </c>
      <c r="B22" s="56"/>
      <c r="C22" s="57">
        <v>1764.18</v>
      </c>
      <c r="D22" s="56" t="s">
        <v>4</v>
      </c>
      <c r="E22" s="57">
        <v>19602</v>
      </c>
    </row>
    <row r="23" spans="1:7" s="50" customFormat="1" ht="15.75" thickBot="1" x14ac:dyDescent="0.3">
      <c r="A23" s="56" t="s">
        <v>95</v>
      </c>
      <c r="B23" s="56"/>
      <c r="C23" s="57">
        <v>1764.18</v>
      </c>
      <c r="D23" s="56" t="s">
        <v>4</v>
      </c>
      <c r="E23" s="57">
        <v>19602</v>
      </c>
    </row>
    <row r="24" spans="1:7" s="50" customFormat="1" ht="15.75" thickBot="1" x14ac:dyDescent="0.3">
      <c r="A24" s="56" t="s">
        <v>96</v>
      </c>
      <c r="B24" s="56"/>
      <c r="C24" s="57">
        <v>1764.18</v>
      </c>
      <c r="D24" s="56" t="s">
        <v>4</v>
      </c>
      <c r="E24" s="57">
        <v>19602</v>
      </c>
    </row>
    <row r="25" spans="1:7" s="50" customFormat="1" ht="15.75" thickBot="1" x14ac:dyDescent="0.3">
      <c r="A25" s="56" t="s">
        <v>97</v>
      </c>
      <c r="B25" s="56"/>
      <c r="C25" s="57">
        <v>7448.76</v>
      </c>
      <c r="D25" s="56" t="s">
        <v>4</v>
      </c>
      <c r="E25" s="57">
        <v>19602</v>
      </c>
    </row>
    <row r="26" spans="1:7" s="50" customFormat="1" ht="15.75" thickBot="1" x14ac:dyDescent="0.3">
      <c r="A26" s="56" t="s">
        <v>98</v>
      </c>
      <c r="B26" s="56"/>
      <c r="C26" s="57">
        <v>7448.76</v>
      </c>
      <c r="D26" s="56" t="s">
        <v>4</v>
      </c>
      <c r="E26" s="57">
        <v>19602</v>
      </c>
    </row>
    <row r="27" spans="1:7" ht="44.25" customHeight="1" outlineLevel="1" thickBot="1" x14ac:dyDescent="0.3">
      <c r="A27" s="2" t="s">
        <v>18</v>
      </c>
      <c r="B27" s="16"/>
      <c r="C27" s="17">
        <f>SUM(C28:C41)</f>
        <v>12469.42</v>
      </c>
      <c r="D27" s="18"/>
      <c r="E27" s="18"/>
      <c r="F27" s="13"/>
      <c r="G27" s="13"/>
    </row>
    <row r="28" spans="1:7" s="50" customFormat="1" ht="15.75" thickBot="1" x14ac:dyDescent="0.3">
      <c r="A28" s="56" t="s">
        <v>49</v>
      </c>
      <c r="B28" s="56"/>
      <c r="C28" s="57">
        <v>158.80000000000001</v>
      </c>
      <c r="D28" s="56" t="s">
        <v>50</v>
      </c>
      <c r="E28" s="57">
        <v>2</v>
      </c>
    </row>
    <row r="29" spans="1:7" s="50" customFormat="1" ht="15.75" thickBot="1" x14ac:dyDescent="0.3">
      <c r="A29" s="56" t="s">
        <v>130</v>
      </c>
      <c r="B29" s="56"/>
      <c r="C29" s="57">
        <v>230.61</v>
      </c>
      <c r="D29" s="56" t="s">
        <v>50</v>
      </c>
      <c r="E29" s="57">
        <v>1</v>
      </c>
    </row>
    <row r="30" spans="1:7" s="50" customFormat="1" ht="15.75" thickBot="1" x14ac:dyDescent="0.3">
      <c r="A30" s="56" t="s">
        <v>131</v>
      </c>
      <c r="B30" s="56"/>
      <c r="C30" s="57">
        <v>143.52000000000001</v>
      </c>
      <c r="D30" s="56" t="s">
        <v>50</v>
      </c>
      <c r="E30" s="57">
        <v>2</v>
      </c>
    </row>
    <row r="31" spans="1:7" s="50" customFormat="1" ht="15.75" thickBot="1" x14ac:dyDescent="0.3">
      <c r="A31" s="56" t="s">
        <v>51</v>
      </c>
      <c r="B31" s="56"/>
      <c r="C31" s="57">
        <v>333.38</v>
      </c>
      <c r="D31" s="56" t="s">
        <v>50</v>
      </c>
      <c r="E31" s="57">
        <v>1</v>
      </c>
    </row>
    <row r="32" spans="1:7" s="50" customFormat="1" ht="15.75" thickBot="1" x14ac:dyDescent="0.3">
      <c r="A32" s="56" t="s">
        <v>132</v>
      </c>
      <c r="B32" s="56"/>
      <c r="C32" s="57">
        <v>1090.75</v>
      </c>
      <c r="D32" s="56" t="s">
        <v>5</v>
      </c>
      <c r="E32" s="57">
        <v>5</v>
      </c>
    </row>
    <row r="33" spans="1:5" s="50" customFormat="1" ht="15.75" thickBot="1" x14ac:dyDescent="0.3">
      <c r="A33" s="56" t="s">
        <v>133</v>
      </c>
      <c r="B33" s="56"/>
      <c r="C33" s="57">
        <v>816.85</v>
      </c>
      <c r="D33" s="56" t="s">
        <v>5</v>
      </c>
      <c r="E33" s="57">
        <v>5</v>
      </c>
    </row>
    <row r="34" spans="1:5" s="58" customFormat="1" ht="15.75" thickBot="1" x14ac:dyDescent="0.3">
      <c r="A34" s="56" t="s">
        <v>124</v>
      </c>
      <c r="B34" s="56"/>
      <c r="C34" s="57">
        <v>214.17</v>
      </c>
      <c r="D34" s="56" t="s">
        <v>50</v>
      </c>
      <c r="E34" s="57">
        <v>1</v>
      </c>
    </row>
    <row r="35" spans="1:5" s="50" customFormat="1" ht="15.75" thickBot="1" x14ac:dyDescent="0.3">
      <c r="A35" s="56" t="s">
        <v>134</v>
      </c>
      <c r="B35" s="56"/>
      <c r="C35" s="57">
        <v>494.78</v>
      </c>
      <c r="D35" s="56" t="s">
        <v>50</v>
      </c>
      <c r="E35" s="57">
        <v>1</v>
      </c>
    </row>
    <row r="36" spans="1:5" s="50" customFormat="1" ht="15.75" thickBot="1" x14ac:dyDescent="0.3">
      <c r="A36" s="56" t="s">
        <v>135</v>
      </c>
      <c r="B36" s="56"/>
      <c r="C36" s="57">
        <v>2557.6999999999998</v>
      </c>
      <c r="D36" s="56" t="s">
        <v>136</v>
      </c>
      <c r="E36" s="57">
        <v>1</v>
      </c>
    </row>
    <row r="37" spans="1:5" s="50" customFormat="1" ht="15.75" thickBot="1" x14ac:dyDescent="0.3">
      <c r="A37" s="56" t="s">
        <v>58</v>
      </c>
      <c r="B37" s="56"/>
      <c r="C37" s="57">
        <v>521.1</v>
      </c>
      <c r="D37" s="56" t="s">
        <v>4</v>
      </c>
      <c r="E37" s="57">
        <v>0.7</v>
      </c>
    </row>
    <row r="38" spans="1:5" s="50" customFormat="1" ht="15.75" thickBot="1" x14ac:dyDescent="0.3">
      <c r="A38" s="56" t="s">
        <v>137</v>
      </c>
      <c r="B38" s="56"/>
      <c r="C38" s="57">
        <v>1533</v>
      </c>
      <c r="D38" s="56" t="s">
        <v>50</v>
      </c>
      <c r="E38" s="57">
        <v>4</v>
      </c>
    </row>
    <row r="39" spans="1:5" s="50" customFormat="1" ht="15.75" thickBot="1" x14ac:dyDescent="0.3">
      <c r="A39" s="56" t="s">
        <v>138</v>
      </c>
      <c r="B39" s="56"/>
      <c r="C39" s="57">
        <v>419.67</v>
      </c>
      <c r="D39" s="56" t="s">
        <v>50</v>
      </c>
      <c r="E39" s="57">
        <v>1</v>
      </c>
    </row>
    <row r="40" spans="1:5" s="50" customFormat="1" ht="15.75" thickBot="1" x14ac:dyDescent="0.3">
      <c r="A40" s="56" t="s">
        <v>139</v>
      </c>
      <c r="B40" s="56"/>
      <c r="C40" s="57">
        <v>1712.95</v>
      </c>
      <c r="D40" s="56" t="s">
        <v>140</v>
      </c>
      <c r="E40" s="57">
        <v>5</v>
      </c>
    </row>
    <row r="41" spans="1:5" s="50" customFormat="1" ht="15.75" thickBot="1" x14ac:dyDescent="0.3">
      <c r="A41" s="56" t="s">
        <v>141</v>
      </c>
      <c r="B41" s="56"/>
      <c r="C41" s="57">
        <v>2242.14</v>
      </c>
      <c r="D41" s="56" t="s">
        <v>50</v>
      </c>
      <c r="E41" s="57">
        <v>2</v>
      </c>
    </row>
    <row r="42" spans="1:5" s="22" customFormat="1" ht="43.5" outlineLevel="2" thickBot="1" x14ac:dyDescent="0.3">
      <c r="A42" s="2" t="s">
        <v>19</v>
      </c>
      <c r="B42" s="19" t="e">
        <f>SUM(#REF!)</f>
        <v>#REF!</v>
      </c>
      <c r="C42" s="20">
        <f>SUM(C43:C65)</f>
        <v>65933.45666666668</v>
      </c>
      <c r="D42" s="21"/>
      <c r="E42" s="21"/>
    </row>
    <row r="43" spans="1:5" s="50" customFormat="1" ht="15.75" thickBot="1" x14ac:dyDescent="0.3">
      <c r="A43" s="56" t="s">
        <v>109</v>
      </c>
      <c r="B43" s="56"/>
      <c r="C43" s="57">
        <v>6258.81</v>
      </c>
      <c r="D43" s="56" t="s">
        <v>110</v>
      </c>
      <c r="E43" s="57">
        <v>1</v>
      </c>
    </row>
    <row r="44" spans="1:5" s="50" customFormat="1" ht="15.75" thickBot="1" x14ac:dyDescent="0.3">
      <c r="A44" s="56" t="s">
        <v>36</v>
      </c>
      <c r="B44" s="56"/>
      <c r="C44" s="57">
        <v>6805.8</v>
      </c>
      <c r="D44" s="56" t="s">
        <v>37</v>
      </c>
      <c r="E44" s="57">
        <v>12</v>
      </c>
    </row>
    <row r="45" spans="1:5" s="50" customFormat="1" ht="15.75" thickBot="1" x14ac:dyDescent="0.3">
      <c r="A45" s="56" t="s">
        <v>36</v>
      </c>
      <c r="B45" s="56"/>
      <c r="C45" s="57">
        <v>969.06</v>
      </c>
      <c r="D45" s="56" t="s">
        <v>37</v>
      </c>
      <c r="E45" s="57">
        <v>2</v>
      </c>
    </row>
    <row r="46" spans="1:5" s="50" customFormat="1" ht="15.75" thickBot="1" x14ac:dyDescent="0.3">
      <c r="A46" s="56" t="s">
        <v>111</v>
      </c>
      <c r="B46" s="56"/>
      <c r="C46" s="57">
        <v>1339.56</v>
      </c>
      <c r="D46" s="56" t="s">
        <v>5</v>
      </c>
      <c r="E46" s="57">
        <v>18</v>
      </c>
    </row>
    <row r="47" spans="1:5" s="50" customFormat="1" ht="15.75" thickBot="1" x14ac:dyDescent="0.3">
      <c r="A47" s="56" t="s">
        <v>112</v>
      </c>
      <c r="B47" s="56"/>
      <c r="C47" s="57">
        <v>491.52</v>
      </c>
      <c r="D47" s="56" t="s">
        <v>113</v>
      </c>
      <c r="E47" s="57">
        <v>1</v>
      </c>
    </row>
    <row r="48" spans="1:5" s="50" customFormat="1" ht="15.75" thickBot="1" x14ac:dyDescent="0.3">
      <c r="A48" s="56" t="s">
        <v>29</v>
      </c>
      <c r="B48" s="56"/>
      <c r="C48" s="57">
        <v>2428.08</v>
      </c>
      <c r="D48" s="56" t="s">
        <v>30</v>
      </c>
      <c r="E48" s="57">
        <v>3</v>
      </c>
    </row>
    <row r="49" spans="1:5" s="50" customFormat="1" ht="15.75" thickBot="1" x14ac:dyDescent="0.3">
      <c r="A49" s="56" t="s">
        <v>114</v>
      </c>
      <c r="B49" s="56"/>
      <c r="C49" s="57">
        <v>958.06</v>
      </c>
      <c r="D49" s="56" t="s">
        <v>50</v>
      </c>
      <c r="E49" s="57">
        <v>1</v>
      </c>
    </row>
    <row r="50" spans="1:5" s="50" customFormat="1" ht="15.75" thickBot="1" x14ac:dyDescent="0.3">
      <c r="A50" s="56" t="s">
        <v>115</v>
      </c>
      <c r="B50" s="56"/>
      <c r="C50" s="57">
        <v>227.97</v>
      </c>
      <c r="D50" s="56" t="s">
        <v>50</v>
      </c>
      <c r="E50" s="57">
        <v>1</v>
      </c>
    </row>
    <row r="51" spans="1:5" s="50" customFormat="1" ht="15.75" thickBot="1" x14ac:dyDescent="0.3">
      <c r="A51" s="56" t="s">
        <v>116</v>
      </c>
      <c r="B51" s="56"/>
      <c r="C51" s="57">
        <v>3114.08</v>
      </c>
      <c r="D51" s="56" t="s">
        <v>50</v>
      </c>
      <c r="E51" s="57">
        <v>2</v>
      </c>
    </row>
    <row r="52" spans="1:5" s="50" customFormat="1" ht="15.75" thickBot="1" x14ac:dyDescent="0.3">
      <c r="A52" s="56" t="s">
        <v>117</v>
      </c>
      <c r="B52" s="56"/>
      <c r="C52" s="57">
        <v>2120.08</v>
      </c>
      <c r="D52" s="56" t="s">
        <v>50</v>
      </c>
      <c r="E52" s="57">
        <v>8</v>
      </c>
    </row>
    <row r="53" spans="1:5" s="50" customFormat="1" ht="15.75" thickBot="1" x14ac:dyDescent="0.3">
      <c r="A53" s="56" t="s">
        <v>118</v>
      </c>
      <c r="B53" s="56"/>
      <c r="C53" s="57">
        <v>950.38</v>
      </c>
      <c r="D53" s="56" t="s">
        <v>50</v>
      </c>
      <c r="E53" s="57">
        <v>1</v>
      </c>
    </row>
    <row r="54" spans="1:5" s="50" customFormat="1" ht="15.75" thickBot="1" x14ac:dyDescent="0.3">
      <c r="A54" s="56" t="s">
        <v>119</v>
      </c>
      <c r="B54" s="56"/>
      <c r="C54" s="57">
        <v>1525.72</v>
      </c>
      <c r="D54" s="56" t="s">
        <v>120</v>
      </c>
      <c r="E54" s="57">
        <v>4</v>
      </c>
    </row>
    <row r="55" spans="1:5" s="50" customFormat="1" ht="15.75" thickBot="1" x14ac:dyDescent="0.3">
      <c r="A55" s="56" t="s">
        <v>121</v>
      </c>
      <c r="B55" s="56"/>
      <c r="C55" s="57">
        <v>199.29</v>
      </c>
      <c r="D55" s="56" t="s">
        <v>50</v>
      </c>
      <c r="E55" s="57">
        <v>1</v>
      </c>
    </row>
    <row r="56" spans="1:5" s="50" customFormat="1" ht="15.75" thickBot="1" x14ac:dyDescent="0.3">
      <c r="A56" s="56" t="s">
        <v>122</v>
      </c>
      <c r="B56" s="56"/>
      <c r="C56" s="57">
        <v>1117.43</v>
      </c>
      <c r="D56" s="56" t="s">
        <v>50</v>
      </c>
      <c r="E56" s="57">
        <v>1</v>
      </c>
    </row>
    <row r="57" spans="1:5" s="50" customFormat="1" ht="15.75" thickBot="1" x14ac:dyDescent="0.3">
      <c r="A57" s="56" t="s">
        <v>53</v>
      </c>
      <c r="B57" s="56"/>
      <c r="C57" s="57">
        <v>139.36000000000001</v>
      </c>
      <c r="D57" s="56" t="s">
        <v>5</v>
      </c>
      <c r="E57" s="57">
        <v>1</v>
      </c>
    </row>
    <row r="58" spans="1:5" s="50" customFormat="1" ht="15.75" thickBot="1" x14ac:dyDescent="0.3">
      <c r="A58" s="56" t="s">
        <v>123</v>
      </c>
      <c r="B58" s="56"/>
      <c r="C58" s="57">
        <v>221.83</v>
      </c>
      <c r="D58" s="56" t="s">
        <v>50</v>
      </c>
      <c r="E58" s="57">
        <v>1</v>
      </c>
    </row>
    <row r="59" spans="1:5" s="50" customFormat="1" ht="15.75" thickBot="1" x14ac:dyDescent="0.3">
      <c r="A59" s="56" t="s">
        <v>125</v>
      </c>
      <c r="B59" s="56"/>
      <c r="C59" s="57">
        <v>205.37</v>
      </c>
      <c r="D59" s="56" t="s">
        <v>50</v>
      </c>
      <c r="E59" s="57">
        <v>1</v>
      </c>
    </row>
    <row r="60" spans="1:5" s="50" customFormat="1" ht="15.75" thickBot="1" x14ac:dyDescent="0.3">
      <c r="A60" s="56" t="s">
        <v>126</v>
      </c>
      <c r="B60" s="56"/>
      <c r="C60" s="57">
        <v>3472.5</v>
      </c>
      <c r="D60" s="56" t="s">
        <v>30</v>
      </c>
      <c r="E60" s="57">
        <v>5</v>
      </c>
    </row>
    <row r="61" spans="1:5" s="50" customFormat="1" ht="15.75" thickBot="1" x14ac:dyDescent="0.3">
      <c r="A61" s="56" t="s">
        <v>142</v>
      </c>
      <c r="B61" s="56"/>
      <c r="C61" s="57">
        <f>23174/1.2</f>
        <v>19311.666666666668</v>
      </c>
      <c r="D61" s="56" t="s">
        <v>143</v>
      </c>
      <c r="E61" s="57">
        <v>1</v>
      </c>
    </row>
    <row r="62" spans="1:5" s="50" customFormat="1" ht="15.75" thickBot="1" x14ac:dyDescent="0.3">
      <c r="A62" s="56" t="s">
        <v>57</v>
      </c>
      <c r="B62" s="56"/>
      <c r="C62" s="57">
        <v>609.99</v>
      </c>
      <c r="D62" s="56" t="s">
        <v>50</v>
      </c>
      <c r="E62" s="57">
        <v>1</v>
      </c>
    </row>
    <row r="63" spans="1:5" s="50" customFormat="1" ht="15.75" thickBot="1" x14ac:dyDescent="0.3">
      <c r="A63" s="56" t="s">
        <v>127</v>
      </c>
      <c r="B63" s="56"/>
      <c r="C63" s="57">
        <v>5803.84</v>
      </c>
      <c r="D63" s="56" t="s">
        <v>30</v>
      </c>
      <c r="E63" s="57">
        <v>8</v>
      </c>
    </row>
    <row r="64" spans="1:5" s="50" customFormat="1" ht="15.75" thickBot="1" x14ac:dyDescent="0.3">
      <c r="A64" s="56" t="s">
        <v>75</v>
      </c>
      <c r="B64" s="56"/>
      <c r="C64" s="57">
        <v>1243.06</v>
      </c>
      <c r="D64" s="56" t="s">
        <v>30</v>
      </c>
      <c r="E64" s="57">
        <v>2</v>
      </c>
    </row>
    <row r="65" spans="1:5" s="50" customFormat="1" ht="15.75" thickBot="1" x14ac:dyDescent="0.3">
      <c r="A65" s="56" t="s">
        <v>128</v>
      </c>
      <c r="B65" s="56"/>
      <c r="C65" s="57">
        <v>6420</v>
      </c>
      <c r="D65" s="56" t="s">
        <v>5</v>
      </c>
      <c r="E65" s="57">
        <v>4</v>
      </c>
    </row>
    <row r="66" spans="1:5" s="22" customFormat="1" ht="28.5" outlineLevel="2" x14ac:dyDescent="0.25">
      <c r="A66" s="2" t="s">
        <v>24</v>
      </c>
      <c r="B66" s="19" t="e">
        <f>#REF!+#REF!</f>
        <v>#REF!</v>
      </c>
      <c r="C66" s="20">
        <v>0</v>
      </c>
      <c r="D66" s="21"/>
      <c r="E66" s="21"/>
    </row>
    <row r="67" spans="1:5" s="22" customFormat="1" ht="28.5" outlineLevel="2" x14ac:dyDescent="0.25">
      <c r="A67" s="2" t="s">
        <v>25</v>
      </c>
      <c r="B67" s="19" t="e">
        <f>SUM(#REF!)</f>
        <v>#REF!</v>
      </c>
      <c r="C67" s="20">
        <v>0</v>
      </c>
      <c r="D67" s="21"/>
      <c r="E67" s="21"/>
    </row>
    <row r="68" spans="1:5" s="22" customFormat="1" ht="28.5" outlineLevel="2" x14ac:dyDescent="0.25">
      <c r="A68" s="2" t="s">
        <v>26</v>
      </c>
      <c r="B68" s="19" t="e">
        <f>#REF!</f>
        <v>#REF!</v>
      </c>
      <c r="C68" s="20">
        <v>0</v>
      </c>
      <c r="D68" s="21"/>
      <c r="E68" s="21"/>
    </row>
    <row r="69" spans="1:5" s="22" customFormat="1" ht="29.25" outlineLevel="2" thickBot="1" x14ac:dyDescent="0.3">
      <c r="A69" s="2" t="s">
        <v>27</v>
      </c>
      <c r="B69" s="19" t="e">
        <f>#REF!+#REF!</f>
        <v>#REF!</v>
      </c>
      <c r="C69" s="20">
        <f>C70</f>
        <v>40.94</v>
      </c>
      <c r="D69" s="21"/>
      <c r="E69" s="21"/>
    </row>
    <row r="70" spans="1:5" s="50" customFormat="1" ht="15.75" thickBot="1" x14ac:dyDescent="0.3">
      <c r="A70" s="56" t="s">
        <v>129</v>
      </c>
      <c r="B70" s="56"/>
      <c r="C70" s="57">
        <v>40.94</v>
      </c>
      <c r="D70" s="56" t="s">
        <v>5</v>
      </c>
      <c r="E70" s="57">
        <v>2</v>
      </c>
    </row>
    <row r="71" spans="1:5" s="22" customFormat="1" ht="29.25" outlineLevel="2" thickBot="1" x14ac:dyDescent="0.3">
      <c r="A71" s="2" t="s">
        <v>28</v>
      </c>
      <c r="B71" s="19">
        <f>B72</f>
        <v>0</v>
      </c>
      <c r="C71" s="20">
        <f>C72+C73</f>
        <v>9408.9599999999991</v>
      </c>
      <c r="D71" s="21"/>
      <c r="E71" s="21"/>
    </row>
    <row r="72" spans="1:5" s="50" customFormat="1" ht="15.75" thickBot="1" x14ac:dyDescent="0.3">
      <c r="A72" s="56" t="s">
        <v>101</v>
      </c>
      <c r="B72" s="56"/>
      <c r="C72" s="57">
        <v>4508.46</v>
      </c>
      <c r="D72" s="56" t="s">
        <v>4</v>
      </c>
      <c r="E72" s="57">
        <v>19602</v>
      </c>
    </row>
    <row r="73" spans="1:5" s="50" customFormat="1" ht="15.75" thickBot="1" x14ac:dyDescent="0.3">
      <c r="A73" s="56" t="s">
        <v>102</v>
      </c>
      <c r="B73" s="56"/>
      <c r="C73" s="57">
        <v>4900.5</v>
      </c>
      <c r="D73" s="56" t="s">
        <v>4</v>
      </c>
      <c r="E73" s="57">
        <v>19602</v>
      </c>
    </row>
    <row r="74" spans="1:5" s="22" customFormat="1" ht="29.25" outlineLevel="2" thickBot="1" x14ac:dyDescent="0.3">
      <c r="A74" s="2" t="s">
        <v>20</v>
      </c>
      <c r="B74" s="19" t="e">
        <f>B76+#REF!</f>
        <v>#REF!</v>
      </c>
      <c r="C74" s="20">
        <f>C75+C76</f>
        <v>36459.72</v>
      </c>
      <c r="D74" s="21"/>
      <c r="E74" s="21"/>
    </row>
    <row r="75" spans="1:5" s="50" customFormat="1" ht="15.75" thickBot="1" x14ac:dyDescent="0.3">
      <c r="A75" s="56" t="s">
        <v>99</v>
      </c>
      <c r="B75" s="56"/>
      <c r="C75" s="57">
        <v>17641.8</v>
      </c>
      <c r="D75" s="56" t="s">
        <v>5</v>
      </c>
      <c r="E75" s="57">
        <v>19602</v>
      </c>
    </row>
    <row r="76" spans="1:5" s="50" customFormat="1" ht="15.75" thickBot="1" x14ac:dyDescent="0.3">
      <c r="A76" s="56" t="s">
        <v>100</v>
      </c>
      <c r="B76" s="56"/>
      <c r="C76" s="57">
        <v>18817.919999999998</v>
      </c>
      <c r="D76" s="56" t="s">
        <v>4</v>
      </c>
      <c r="E76" s="57">
        <v>19602</v>
      </c>
    </row>
    <row r="77" spans="1:5" s="22" customFormat="1" ht="43.5" outlineLevel="2" thickBot="1" x14ac:dyDescent="0.3">
      <c r="A77" s="2" t="s">
        <v>21</v>
      </c>
      <c r="B77" s="19" t="e">
        <f>#REF!</f>
        <v>#REF!</v>
      </c>
      <c r="C77" s="20">
        <f>C78</f>
        <v>1923.8</v>
      </c>
      <c r="D77" s="21"/>
      <c r="E77" s="21"/>
    </row>
    <row r="78" spans="1:5" s="50" customFormat="1" ht="15.75" thickBot="1" x14ac:dyDescent="0.3">
      <c r="A78" s="56" t="s">
        <v>108</v>
      </c>
      <c r="B78" s="56"/>
      <c r="C78" s="57">
        <v>1923.8</v>
      </c>
      <c r="D78" s="56" t="s">
        <v>4</v>
      </c>
      <c r="E78" s="57">
        <v>661.1</v>
      </c>
    </row>
    <row r="79" spans="1:5" s="22" customFormat="1" ht="57.75" outlineLevel="2" thickBot="1" x14ac:dyDescent="0.3">
      <c r="A79" s="2" t="s">
        <v>22</v>
      </c>
      <c r="B79" s="19" t="e">
        <f>SUM(#REF!)</f>
        <v>#REF!</v>
      </c>
      <c r="C79" s="20">
        <f>SUM(C80:C84)</f>
        <v>85104.290000000008</v>
      </c>
      <c r="D79" s="21"/>
      <c r="E79" s="21"/>
    </row>
    <row r="80" spans="1:5" s="50" customFormat="1" ht="15.75" thickBot="1" x14ac:dyDescent="0.3">
      <c r="A80" s="56" t="s">
        <v>103</v>
      </c>
      <c r="B80" s="56"/>
      <c r="C80" s="57">
        <v>333.23</v>
      </c>
      <c r="D80" s="56" t="s">
        <v>4</v>
      </c>
      <c r="E80" s="57">
        <v>19602</v>
      </c>
    </row>
    <row r="81" spans="1:7" s="50" customFormat="1" ht="15.75" thickBot="1" x14ac:dyDescent="0.3">
      <c r="A81" s="56" t="s">
        <v>104</v>
      </c>
      <c r="B81" s="56"/>
      <c r="C81" s="57">
        <v>333.23</v>
      </c>
      <c r="D81" s="56" t="s">
        <v>4</v>
      </c>
      <c r="E81" s="57">
        <v>19602</v>
      </c>
    </row>
    <row r="82" spans="1:7" s="50" customFormat="1" ht="15.75" thickBot="1" x14ac:dyDescent="0.3">
      <c r="A82" s="56" t="s">
        <v>105</v>
      </c>
      <c r="B82" s="56"/>
      <c r="C82" s="57">
        <v>235</v>
      </c>
      <c r="D82" s="56" t="s">
        <v>4</v>
      </c>
      <c r="E82" s="57">
        <v>50</v>
      </c>
    </row>
    <row r="83" spans="1:7" s="50" customFormat="1" ht="15" customHeight="1" thickBot="1" x14ac:dyDescent="0.3">
      <c r="A83" s="56" t="s">
        <v>106</v>
      </c>
      <c r="B83" s="56"/>
      <c r="C83" s="57">
        <v>42248.29</v>
      </c>
      <c r="D83" s="56" t="s">
        <v>4</v>
      </c>
      <c r="E83" s="57">
        <v>17244.2</v>
      </c>
    </row>
    <row r="84" spans="1:7" s="50" customFormat="1" ht="15.75" thickBot="1" x14ac:dyDescent="0.3">
      <c r="A84" s="56" t="s">
        <v>107</v>
      </c>
      <c r="B84" s="56"/>
      <c r="C84" s="57">
        <v>41954.54</v>
      </c>
      <c r="D84" s="56" t="s">
        <v>4</v>
      </c>
      <c r="E84" s="57">
        <v>15256.2</v>
      </c>
    </row>
    <row r="85" spans="1:7" s="47" customFormat="1" ht="21.75" customHeight="1" outlineLevel="2" x14ac:dyDescent="0.2">
      <c r="A85" s="47" t="s">
        <v>44</v>
      </c>
      <c r="C85" s="48">
        <f>C86</f>
        <v>4800</v>
      </c>
    </row>
    <row r="86" spans="1:7" s="22" customFormat="1" ht="28.5" customHeight="1" outlineLevel="2" x14ac:dyDescent="0.25">
      <c r="A86" s="43" t="s">
        <v>38</v>
      </c>
      <c r="B86" s="44">
        <f>C86/1.18</f>
        <v>4067.7966101694919</v>
      </c>
      <c r="C86" s="45">
        <f>E86*5*12</f>
        <v>4800</v>
      </c>
      <c r="D86" s="46" t="s">
        <v>6</v>
      </c>
      <c r="E86" s="45">
        <v>80</v>
      </c>
    </row>
    <row r="87" spans="1:7" s="22" customFormat="1" outlineLevel="2" x14ac:dyDescent="0.25">
      <c r="A87" s="23" t="s">
        <v>84</v>
      </c>
      <c r="B87" s="24" t="e">
        <f>B12+B15+B18+#REF!+B42+B66+B67+B68+B69+B71+B74+B77+B79+#REF!</f>
        <v>#REF!</v>
      </c>
      <c r="C87" s="20">
        <f>C12++C15+C18+C20+C27+C42+C66+C67+C69+C71+C74+C77+C79</f>
        <v>468990.93666666665</v>
      </c>
      <c r="D87" s="21" t="s">
        <v>78</v>
      </c>
      <c r="E87" s="21"/>
      <c r="F87" s="22" t="b">
        <f>C87=[1]Лист1!$C$64</f>
        <v>0</v>
      </c>
      <c r="G87" s="59">
        <f>[1]Лист1!$C$64-C87</f>
        <v>-19311.666666666628</v>
      </c>
    </row>
    <row r="88" spans="1:7" s="22" customFormat="1" outlineLevel="2" x14ac:dyDescent="0.25">
      <c r="A88" s="23" t="s">
        <v>85</v>
      </c>
      <c r="B88" s="25"/>
      <c r="C88" s="20">
        <f>C87*1.2+C85</f>
        <v>567589.12399999995</v>
      </c>
      <c r="D88" s="21" t="s">
        <v>78</v>
      </c>
      <c r="E88" s="21"/>
    </row>
    <row r="89" spans="1:7" s="22" customFormat="1" outlineLevel="2" x14ac:dyDescent="0.25">
      <c r="A89" s="23" t="s">
        <v>86</v>
      </c>
      <c r="B89" s="25"/>
      <c r="C89" s="20">
        <f>C5+C8-C88</f>
        <v>281076.46600000013</v>
      </c>
      <c r="D89" s="21" t="s">
        <v>78</v>
      </c>
      <c r="E89" s="21"/>
    </row>
    <row r="90" spans="1:7" s="22" customFormat="1" ht="28.5" outlineLevel="2" x14ac:dyDescent="0.25">
      <c r="A90" s="2" t="s">
        <v>87</v>
      </c>
      <c r="B90" s="19"/>
      <c r="C90" s="20">
        <f>(C89)+(C7)</f>
        <v>429707.83600000013</v>
      </c>
      <c r="D90" s="21" t="s">
        <v>78</v>
      </c>
      <c r="E90" s="21"/>
    </row>
    <row r="91" spans="1:7" s="22" customFormat="1" outlineLevel="2" x14ac:dyDescent="0.25">
      <c r="A91" s="26"/>
      <c r="B91" s="27"/>
      <c r="C91" s="28"/>
      <c r="D91" s="28"/>
      <c r="E91" s="28"/>
    </row>
    <row r="92" spans="1:7" s="22" customFormat="1" outlineLevel="2" x14ac:dyDescent="0.25">
      <c r="A92" s="26"/>
      <c r="B92" s="27"/>
      <c r="C92" s="28"/>
      <c r="D92" s="28"/>
      <c r="E92" s="28"/>
    </row>
    <row r="93" spans="1:7" x14ac:dyDescent="0.25">
      <c r="A93" s="29"/>
      <c r="B93" s="30"/>
      <c r="C93" s="31"/>
      <c r="D93" s="32"/>
      <c r="E93" s="32"/>
    </row>
    <row r="94" spans="1:7" x14ac:dyDescent="0.25">
      <c r="A94" s="33"/>
      <c r="B94" s="34"/>
      <c r="C94" s="35"/>
      <c r="D94" s="35"/>
      <c r="E94" s="35"/>
    </row>
    <row r="95" spans="1:7" s="22" customFormat="1" outlineLevel="2" x14ac:dyDescent="0.25">
      <c r="A95" s="26"/>
      <c r="B95" s="27"/>
      <c r="C95" s="28"/>
      <c r="D95" s="28"/>
      <c r="E95" s="28"/>
    </row>
    <row r="96" spans="1:7" x14ac:dyDescent="0.25">
      <c r="A96" s="29"/>
      <c r="B96" s="36"/>
      <c r="C96" s="31"/>
      <c r="D96" s="32"/>
      <c r="E96" s="32"/>
      <c r="F96" s="13"/>
    </row>
    <row r="97" spans="1:5" ht="16.5" customHeight="1" x14ac:dyDescent="0.25">
      <c r="A97" s="29"/>
      <c r="B97" s="37"/>
      <c r="C97" s="31"/>
      <c r="D97" s="32"/>
      <c r="E97" s="32"/>
    </row>
    <row r="98" spans="1:5" x14ac:dyDescent="0.25">
      <c r="A98" s="29"/>
      <c r="B98" s="37"/>
      <c r="C98" s="31"/>
      <c r="D98" s="32"/>
      <c r="E98" s="32"/>
    </row>
    <row r="99" spans="1:5" x14ac:dyDescent="0.25">
      <c r="A99" s="29"/>
      <c r="B99" s="37"/>
      <c r="C99" s="31"/>
      <c r="D99" s="31"/>
      <c r="E99" s="3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9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topLeftCell="A68" workbookViewId="0">
      <selection activeCell="C88" sqref="C88"/>
    </sheetView>
  </sheetViews>
  <sheetFormatPr defaultRowHeight="15" x14ac:dyDescent="0.25"/>
  <cols>
    <col min="1" max="1" width="46" customWidth="1"/>
    <col min="2" max="2" width="28.28515625" style="50" hidden="1" customWidth="1"/>
    <col min="3" max="3" width="11.140625" bestFit="1" customWidth="1"/>
  </cols>
  <sheetData>
    <row r="2" spans="1:5" x14ac:dyDescent="0.25">
      <c r="A2" s="50"/>
      <c r="C2" s="50"/>
      <c r="D2" s="50"/>
      <c r="E2" s="50"/>
    </row>
    <row r="3" spans="1:5" x14ac:dyDescent="0.25">
      <c r="A3" s="50"/>
      <c r="C3" s="50"/>
      <c r="D3" s="50"/>
      <c r="E3" s="50"/>
    </row>
    <row r="4" spans="1:5" ht="15.75" thickBot="1" x14ac:dyDescent="0.3">
      <c r="A4" s="50"/>
      <c r="C4" s="50"/>
      <c r="D4" s="50"/>
      <c r="E4" s="50"/>
    </row>
    <row r="5" spans="1:5" ht="15.75" thickBot="1" x14ac:dyDescent="0.3">
      <c r="A5" s="51" t="s">
        <v>42</v>
      </c>
      <c r="B5" s="51"/>
      <c r="C5" s="51" t="s">
        <v>41</v>
      </c>
      <c r="D5" s="51" t="s">
        <v>40</v>
      </c>
      <c r="E5" s="51" t="s">
        <v>39</v>
      </c>
    </row>
    <row r="6" spans="1:5" s="53" customFormat="1" ht="15.75" thickBot="1" x14ac:dyDescent="0.3">
      <c r="A6" s="49" t="s">
        <v>45</v>
      </c>
      <c r="B6" s="49"/>
      <c r="C6" s="49">
        <v>43170.55</v>
      </c>
      <c r="D6" s="49" t="s">
        <v>12</v>
      </c>
      <c r="E6" s="49">
        <v>815</v>
      </c>
    </row>
    <row r="7" spans="1:5" ht="15.75" thickBot="1" x14ac:dyDescent="0.3">
      <c r="A7" s="52"/>
      <c r="B7" s="52"/>
      <c r="C7" s="52">
        <v>43170.55</v>
      </c>
      <c r="D7" s="52"/>
      <c r="E7" s="52">
        <v>815</v>
      </c>
    </row>
    <row r="8" spans="1:5" s="53" customFormat="1" ht="15.75" thickBot="1" x14ac:dyDescent="0.3">
      <c r="A8" s="49" t="s">
        <v>46</v>
      </c>
      <c r="B8" s="49"/>
      <c r="C8" s="49">
        <v>43064.61</v>
      </c>
      <c r="D8" s="49" t="s">
        <v>12</v>
      </c>
      <c r="E8" s="49">
        <v>813</v>
      </c>
    </row>
    <row r="9" spans="1:5" ht="15.75" thickBot="1" x14ac:dyDescent="0.3">
      <c r="A9" s="52"/>
      <c r="B9" s="52"/>
      <c r="C9" s="52">
        <v>43064.61</v>
      </c>
      <c r="D9" s="52"/>
      <c r="E9" s="52">
        <v>813</v>
      </c>
    </row>
    <row r="10" spans="1:5" s="53" customFormat="1" ht="15.75" thickBot="1" x14ac:dyDescent="0.3">
      <c r="A10" s="49" t="s">
        <v>36</v>
      </c>
      <c r="B10" s="49"/>
      <c r="C10" s="49">
        <v>1453.59</v>
      </c>
      <c r="D10" s="49" t="s">
        <v>37</v>
      </c>
      <c r="E10" s="49">
        <v>3</v>
      </c>
    </row>
    <row r="11" spans="1:5" ht="15.75" thickBot="1" x14ac:dyDescent="0.3">
      <c r="A11" s="52"/>
      <c r="B11" s="52"/>
      <c r="C11" s="52">
        <v>1453.59</v>
      </c>
      <c r="D11" s="52"/>
      <c r="E11" s="52">
        <v>3</v>
      </c>
    </row>
    <row r="12" spans="1:5" s="53" customFormat="1" ht="15.75" thickBot="1" x14ac:dyDescent="0.3">
      <c r="A12" s="49" t="s">
        <v>47</v>
      </c>
      <c r="B12" s="49"/>
      <c r="C12" s="49">
        <v>1765.21</v>
      </c>
      <c r="D12" s="49" t="s">
        <v>4</v>
      </c>
      <c r="E12" s="49">
        <v>19613.400000000001</v>
      </c>
    </row>
    <row r="13" spans="1:5" ht="15.75" thickBot="1" x14ac:dyDescent="0.3">
      <c r="A13" s="52"/>
      <c r="B13" s="52"/>
      <c r="C13" s="52">
        <v>1765.21</v>
      </c>
      <c r="D13" s="52"/>
      <c r="E13" s="52">
        <v>19613.400000000001</v>
      </c>
    </row>
    <row r="14" spans="1:5" s="53" customFormat="1" ht="15.75" thickBot="1" x14ac:dyDescent="0.3">
      <c r="A14" s="49" t="s">
        <v>48</v>
      </c>
      <c r="B14" s="49"/>
      <c r="C14" s="49">
        <v>1764.67</v>
      </c>
      <c r="D14" s="49" t="s">
        <v>4</v>
      </c>
      <c r="E14" s="49">
        <v>19607.400000000001</v>
      </c>
    </row>
    <row r="15" spans="1:5" ht="15.75" thickBot="1" x14ac:dyDescent="0.3">
      <c r="A15" s="52"/>
      <c r="B15" s="52"/>
      <c r="C15" s="52">
        <v>1764.67</v>
      </c>
      <c r="D15" s="52"/>
      <c r="E15" s="52">
        <v>19607.400000000001</v>
      </c>
    </row>
    <row r="16" spans="1:5" s="53" customFormat="1" ht="15.75" thickBot="1" x14ac:dyDescent="0.3">
      <c r="A16" s="49" t="s">
        <v>17</v>
      </c>
      <c r="B16" s="49"/>
      <c r="C16" s="49">
        <v>938.62</v>
      </c>
      <c r="D16" s="49" t="s">
        <v>4</v>
      </c>
      <c r="E16" s="49">
        <v>661</v>
      </c>
    </row>
    <row r="17" spans="1:5" s="53" customFormat="1" ht="15.75" thickBot="1" x14ac:dyDescent="0.3">
      <c r="A17" s="49" t="s">
        <v>17</v>
      </c>
      <c r="B17" s="49"/>
      <c r="C17" s="49">
        <v>3100</v>
      </c>
      <c r="D17" s="49" t="s">
        <v>4</v>
      </c>
      <c r="E17" s="49">
        <v>2183.1</v>
      </c>
    </row>
    <row r="18" spans="1:5" ht="15.75" thickBot="1" x14ac:dyDescent="0.3">
      <c r="A18" s="52"/>
      <c r="B18" s="52"/>
      <c r="C18" s="52">
        <v>4038.62</v>
      </c>
      <c r="D18" s="52"/>
      <c r="E18" s="52">
        <v>2844.1</v>
      </c>
    </row>
    <row r="19" spans="1:5" s="53" customFormat="1" ht="15.75" thickBot="1" x14ac:dyDescent="0.3">
      <c r="A19" s="49" t="s">
        <v>29</v>
      </c>
      <c r="B19" s="49"/>
      <c r="C19" s="49">
        <v>4856.16</v>
      </c>
      <c r="D19" s="49" t="s">
        <v>30</v>
      </c>
      <c r="E19" s="49">
        <v>6</v>
      </c>
    </row>
    <row r="20" spans="1:5" ht="15.75" thickBot="1" x14ac:dyDescent="0.3">
      <c r="A20" s="52"/>
      <c r="B20" s="52"/>
      <c r="C20" s="52">
        <v>4856.16</v>
      </c>
      <c r="D20" s="52"/>
      <c r="E20" s="52">
        <v>6</v>
      </c>
    </row>
    <row r="21" spans="1:5" s="53" customFormat="1" ht="15.75" thickBot="1" x14ac:dyDescent="0.3">
      <c r="A21" s="49" t="s">
        <v>49</v>
      </c>
      <c r="B21" s="49"/>
      <c r="C21" s="49">
        <v>238.2</v>
      </c>
      <c r="D21" s="49" t="s">
        <v>50</v>
      </c>
      <c r="E21" s="49">
        <v>3</v>
      </c>
    </row>
    <row r="22" spans="1:5" ht="15.75" thickBot="1" x14ac:dyDescent="0.3">
      <c r="A22" s="52"/>
      <c r="B22" s="52"/>
      <c r="C22" s="52">
        <v>238.2</v>
      </c>
      <c r="D22" s="52"/>
      <c r="E22" s="52">
        <v>3</v>
      </c>
    </row>
    <row r="23" spans="1:5" s="53" customFormat="1" ht="15.75" thickBot="1" x14ac:dyDescent="0.3">
      <c r="A23" s="49" t="s">
        <v>51</v>
      </c>
      <c r="B23" s="49"/>
      <c r="C23" s="49">
        <v>333.38</v>
      </c>
      <c r="D23" s="49" t="s">
        <v>50</v>
      </c>
      <c r="E23" s="49">
        <v>1</v>
      </c>
    </row>
    <row r="24" spans="1:5" ht="15.75" thickBot="1" x14ac:dyDescent="0.3">
      <c r="A24" s="52"/>
      <c r="B24" s="52"/>
      <c r="C24" s="52">
        <v>333.38</v>
      </c>
      <c r="D24" s="52"/>
      <c r="E24" s="52">
        <v>1</v>
      </c>
    </row>
    <row r="25" spans="1:5" s="53" customFormat="1" ht="15.75" thickBot="1" x14ac:dyDescent="0.3">
      <c r="A25" s="49" t="s">
        <v>52</v>
      </c>
      <c r="B25" s="49"/>
      <c r="C25" s="49">
        <v>154.05000000000001</v>
      </c>
      <c r="D25" s="49" t="s">
        <v>4</v>
      </c>
      <c r="E25" s="49">
        <v>9061.65</v>
      </c>
    </row>
    <row r="26" spans="1:5" ht="15.75" thickBot="1" x14ac:dyDescent="0.3">
      <c r="A26" s="52"/>
      <c r="B26" s="52"/>
      <c r="C26" s="52">
        <v>154.05000000000001</v>
      </c>
      <c r="D26" s="52"/>
      <c r="E26" s="52">
        <v>9061.65</v>
      </c>
    </row>
    <row r="27" spans="1:5" s="53" customFormat="1" ht="15.75" thickBot="1" x14ac:dyDescent="0.3">
      <c r="A27" s="49" t="s">
        <v>53</v>
      </c>
      <c r="B27" s="49"/>
      <c r="C27" s="49">
        <v>2807</v>
      </c>
      <c r="D27" s="49" t="s">
        <v>5</v>
      </c>
      <c r="E27" s="49">
        <v>10</v>
      </c>
    </row>
    <row r="28" spans="1:5" ht="15.75" thickBot="1" x14ac:dyDescent="0.3">
      <c r="A28" s="52"/>
      <c r="B28" s="52"/>
      <c r="C28" s="52">
        <v>2807</v>
      </c>
      <c r="D28" s="52"/>
      <c r="E28" s="52">
        <v>10</v>
      </c>
    </row>
    <row r="29" spans="1:5" s="53" customFormat="1" ht="15.75" thickBot="1" x14ac:dyDescent="0.3">
      <c r="A29" s="49" t="s">
        <v>54</v>
      </c>
      <c r="B29" s="49"/>
      <c r="C29" s="49">
        <v>795.15</v>
      </c>
      <c r="D29" s="49" t="s">
        <v>50</v>
      </c>
      <c r="E29" s="49">
        <v>3</v>
      </c>
    </row>
    <row r="30" spans="1:5" ht="15.75" thickBot="1" x14ac:dyDescent="0.3">
      <c r="A30" s="52"/>
      <c r="B30" s="52"/>
      <c r="C30" s="52">
        <v>795.15</v>
      </c>
      <c r="D30" s="52"/>
      <c r="E30" s="52">
        <v>3</v>
      </c>
    </row>
    <row r="31" spans="1:5" s="53" customFormat="1" ht="15.75" thickBot="1" x14ac:dyDescent="0.3">
      <c r="A31" s="49" t="s">
        <v>55</v>
      </c>
      <c r="B31" s="49"/>
      <c r="C31" s="49">
        <v>3098.98</v>
      </c>
      <c r="D31" s="49" t="s">
        <v>50</v>
      </c>
      <c r="E31" s="49">
        <v>1</v>
      </c>
    </row>
    <row r="32" spans="1:5" ht="15.75" thickBot="1" x14ac:dyDescent="0.3">
      <c r="A32" s="52"/>
      <c r="B32" s="52"/>
      <c r="C32" s="52">
        <v>3098.98</v>
      </c>
      <c r="D32" s="52"/>
      <c r="E32" s="52">
        <v>1</v>
      </c>
    </row>
    <row r="33" spans="1:5" s="53" customFormat="1" ht="15.75" thickBot="1" x14ac:dyDescent="0.3">
      <c r="A33" s="49" t="s">
        <v>56</v>
      </c>
      <c r="B33" s="49"/>
      <c r="C33" s="49">
        <v>2014.78</v>
      </c>
      <c r="D33" s="49" t="s">
        <v>50</v>
      </c>
      <c r="E33" s="49">
        <v>1</v>
      </c>
    </row>
    <row r="34" spans="1:5" ht="15.75" thickBot="1" x14ac:dyDescent="0.3">
      <c r="A34" s="52"/>
      <c r="B34" s="52"/>
      <c r="C34" s="52">
        <v>2014.78</v>
      </c>
      <c r="D34" s="52"/>
      <c r="E34" s="52">
        <v>1</v>
      </c>
    </row>
    <row r="35" spans="1:5" s="53" customFormat="1" ht="15.75" thickBot="1" x14ac:dyDescent="0.3">
      <c r="A35" s="49" t="s">
        <v>57</v>
      </c>
      <c r="B35" s="49"/>
      <c r="C35" s="49">
        <v>609.99</v>
      </c>
      <c r="D35" s="49" t="s">
        <v>50</v>
      </c>
      <c r="E35" s="49">
        <v>1</v>
      </c>
    </row>
    <row r="36" spans="1:5" ht="15.75" thickBot="1" x14ac:dyDescent="0.3">
      <c r="A36" s="52"/>
      <c r="B36" s="52"/>
      <c r="C36" s="52">
        <v>609.99</v>
      </c>
      <c r="D36" s="52"/>
      <c r="E36" s="52">
        <v>1</v>
      </c>
    </row>
    <row r="37" spans="1:5" s="53" customFormat="1" ht="15.75" thickBot="1" x14ac:dyDescent="0.3">
      <c r="A37" s="49" t="s">
        <v>58</v>
      </c>
      <c r="B37" s="49"/>
      <c r="C37" s="49">
        <v>744.43</v>
      </c>
      <c r="D37" s="49" t="s">
        <v>4</v>
      </c>
      <c r="E37" s="49">
        <v>1</v>
      </c>
    </row>
    <row r="38" spans="1:5" ht="15.75" thickBot="1" x14ac:dyDescent="0.3">
      <c r="A38" s="52"/>
      <c r="B38" s="52"/>
      <c r="C38" s="52">
        <v>744.43</v>
      </c>
      <c r="D38" s="52"/>
      <c r="E38" s="52">
        <v>1</v>
      </c>
    </row>
    <row r="39" spans="1:5" s="53" customFormat="1" ht="15.75" thickBot="1" x14ac:dyDescent="0.3">
      <c r="A39" s="49" t="s">
        <v>59</v>
      </c>
      <c r="B39" s="49"/>
      <c r="C39" s="49">
        <v>281.5</v>
      </c>
      <c r="D39" s="49" t="s">
        <v>5</v>
      </c>
      <c r="E39" s="49">
        <v>0.5</v>
      </c>
    </row>
    <row r="40" spans="1:5" ht="15.75" thickBot="1" x14ac:dyDescent="0.3">
      <c r="A40" s="52"/>
      <c r="B40" s="52"/>
      <c r="C40" s="52">
        <v>281.5</v>
      </c>
      <c r="D40" s="52"/>
      <c r="E40" s="52">
        <v>0.5</v>
      </c>
    </row>
    <row r="41" spans="1:5" s="53" customFormat="1" ht="15.75" thickBot="1" x14ac:dyDescent="0.3">
      <c r="A41" s="49" t="s">
        <v>60</v>
      </c>
      <c r="B41" s="49"/>
      <c r="C41" s="49">
        <v>15690.72</v>
      </c>
      <c r="D41" s="49" t="s">
        <v>4</v>
      </c>
      <c r="E41" s="49">
        <v>19613.400000000001</v>
      </c>
    </row>
    <row r="42" spans="1:5" ht="15.75" thickBot="1" x14ac:dyDescent="0.3">
      <c r="A42" s="52"/>
      <c r="B42" s="52"/>
      <c r="C42" s="52">
        <v>15690.72</v>
      </c>
      <c r="D42" s="52"/>
      <c r="E42" s="52">
        <v>19613.400000000001</v>
      </c>
    </row>
    <row r="43" spans="1:5" s="53" customFormat="1" ht="15.75" thickBot="1" x14ac:dyDescent="0.3">
      <c r="A43" s="49" t="s">
        <v>61</v>
      </c>
      <c r="B43" s="49"/>
      <c r="C43" s="49">
        <v>17646.66</v>
      </c>
      <c r="D43" s="49" t="s">
        <v>4</v>
      </c>
      <c r="E43" s="49">
        <v>19607.400000000001</v>
      </c>
    </row>
    <row r="44" spans="1:5" ht="15.75" thickBot="1" x14ac:dyDescent="0.3">
      <c r="A44" s="52"/>
      <c r="B44" s="52"/>
      <c r="C44" s="52">
        <v>17646.66</v>
      </c>
      <c r="D44" s="52"/>
      <c r="E44" s="52">
        <v>19607.400000000001</v>
      </c>
    </row>
    <row r="45" spans="1:5" s="53" customFormat="1" ht="15.75" thickBot="1" x14ac:dyDescent="0.3">
      <c r="A45" s="49" t="s">
        <v>62</v>
      </c>
      <c r="B45" s="49"/>
      <c r="C45" s="49">
        <v>4509.7</v>
      </c>
      <c r="D45" s="49" t="s">
        <v>4</v>
      </c>
      <c r="E45" s="49">
        <v>19607.400000000001</v>
      </c>
    </row>
    <row r="46" spans="1:5" ht="15.75" thickBot="1" x14ac:dyDescent="0.3">
      <c r="A46" s="52"/>
      <c r="B46" s="52"/>
      <c r="C46" s="52">
        <v>4509.7</v>
      </c>
      <c r="D46" s="52"/>
      <c r="E46" s="52">
        <v>19607.400000000001</v>
      </c>
    </row>
    <row r="47" spans="1:5" s="53" customFormat="1" ht="15.75" thickBot="1" x14ac:dyDescent="0.3">
      <c r="A47" s="49" t="s">
        <v>63</v>
      </c>
      <c r="B47" s="49"/>
      <c r="C47" s="49">
        <v>4118.5600000000004</v>
      </c>
      <c r="D47" s="49" t="s">
        <v>4</v>
      </c>
      <c r="E47" s="49">
        <v>19612.2</v>
      </c>
    </row>
    <row r="48" spans="1:5" ht="15.75" thickBot="1" x14ac:dyDescent="0.3">
      <c r="A48" s="52"/>
      <c r="B48" s="52"/>
      <c r="C48" s="52">
        <v>4118.5600000000004</v>
      </c>
      <c r="D48" s="52"/>
      <c r="E48" s="52">
        <v>19612.2</v>
      </c>
    </row>
    <row r="49" spans="1:5" s="53" customFormat="1" ht="15.75" thickBot="1" x14ac:dyDescent="0.3">
      <c r="A49" s="49" t="s">
        <v>64</v>
      </c>
      <c r="B49" s="49"/>
      <c r="C49" s="49">
        <v>19734.73</v>
      </c>
      <c r="D49" s="49" t="s">
        <v>4</v>
      </c>
      <c r="E49" s="49">
        <v>12411.78</v>
      </c>
    </row>
    <row r="50" spans="1:5" ht="15.75" thickBot="1" x14ac:dyDescent="0.3">
      <c r="A50" s="52"/>
      <c r="B50" s="52"/>
      <c r="C50" s="52">
        <v>19734.73</v>
      </c>
      <c r="D50" s="52"/>
      <c r="E50" s="52">
        <v>12411.78</v>
      </c>
    </row>
    <row r="51" spans="1:5" s="53" customFormat="1" ht="15.75" thickBot="1" x14ac:dyDescent="0.3">
      <c r="A51" s="49" t="s">
        <v>65</v>
      </c>
      <c r="B51" s="49"/>
      <c r="C51" s="49">
        <v>25767.33</v>
      </c>
      <c r="D51" s="49" t="s">
        <v>4</v>
      </c>
      <c r="E51" s="49">
        <v>15522.5</v>
      </c>
    </row>
    <row r="52" spans="1:5" ht="15.75" thickBot="1" x14ac:dyDescent="0.3">
      <c r="A52" s="52"/>
      <c r="B52" s="52"/>
      <c r="C52" s="52">
        <v>25767.33</v>
      </c>
      <c r="D52" s="52"/>
      <c r="E52" s="52">
        <v>15522.5</v>
      </c>
    </row>
    <row r="53" spans="1:5" s="53" customFormat="1" ht="15.75" thickBot="1" x14ac:dyDescent="0.3">
      <c r="A53" s="49" t="s">
        <v>66</v>
      </c>
      <c r="B53" s="49"/>
      <c r="C53" s="49">
        <v>45650.39</v>
      </c>
      <c r="D53" s="49" t="s">
        <v>4</v>
      </c>
      <c r="E53" s="49">
        <v>18632.8</v>
      </c>
    </row>
    <row r="54" spans="1:5" ht="15.75" thickBot="1" x14ac:dyDescent="0.3">
      <c r="A54" s="52"/>
      <c r="B54" s="52"/>
      <c r="C54" s="52">
        <v>45650.39</v>
      </c>
      <c r="D54" s="52"/>
      <c r="E54" s="52">
        <v>18632.8</v>
      </c>
    </row>
    <row r="55" spans="1:5" s="53" customFormat="1" ht="15.75" thickBot="1" x14ac:dyDescent="0.3">
      <c r="A55" s="49" t="s">
        <v>67</v>
      </c>
      <c r="B55" s="49"/>
      <c r="C55" s="49">
        <v>46488.53</v>
      </c>
      <c r="D55" s="49" t="s">
        <v>4</v>
      </c>
      <c r="E55" s="49">
        <v>18974.900000000001</v>
      </c>
    </row>
    <row r="56" spans="1:5" ht="15.75" thickBot="1" x14ac:dyDescent="0.3">
      <c r="A56" s="52"/>
      <c r="B56" s="52"/>
      <c r="C56" s="52">
        <v>46488.53</v>
      </c>
      <c r="D56" s="52"/>
      <c r="E56" s="52">
        <v>18974.900000000001</v>
      </c>
    </row>
    <row r="57" spans="1:5" s="53" customFormat="1" ht="15.75" thickBot="1" x14ac:dyDescent="0.3">
      <c r="A57" s="49" t="s">
        <v>68</v>
      </c>
      <c r="B57" s="49"/>
      <c r="C57" s="49">
        <v>73746.38</v>
      </c>
      <c r="D57" s="49" t="s">
        <v>4</v>
      </c>
      <c r="E57" s="49">
        <v>19613.400000000001</v>
      </c>
    </row>
    <row r="58" spans="1:5" ht="15.75" thickBot="1" x14ac:dyDescent="0.3">
      <c r="A58" s="52"/>
      <c r="B58" s="52"/>
      <c r="C58" s="52">
        <v>73746.38</v>
      </c>
      <c r="D58" s="52"/>
      <c r="E58" s="52">
        <v>19613.400000000001</v>
      </c>
    </row>
    <row r="59" spans="1:5" s="53" customFormat="1" ht="15.75" thickBot="1" x14ac:dyDescent="0.3">
      <c r="A59" s="49" t="s">
        <v>69</v>
      </c>
      <c r="B59" s="49"/>
      <c r="C59" s="49">
        <v>77449.23</v>
      </c>
      <c r="D59" s="49" t="s">
        <v>4</v>
      </c>
      <c r="E59" s="49">
        <v>19607.400000000001</v>
      </c>
    </row>
    <row r="60" spans="1:5" ht="15.75" thickBot="1" x14ac:dyDescent="0.3">
      <c r="A60" s="52"/>
      <c r="B60" s="52"/>
      <c r="C60" s="52">
        <v>77449.23</v>
      </c>
      <c r="D60" s="52"/>
      <c r="E60" s="52">
        <v>19607.400000000001</v>
      </c>
    </row>
    <row r="61" spans="1:5" s="53" customFormat="1" ht="15.75" thickBot="1" x14ac:dyDescent="0.3">
      <c r="A61" s="49" t="s">
        <v>31</v>
      </c>
      <c r="B61" s="49"/>
      <c r="C61" s="49">
        <v>342.68</v>
      </c>
      <c r="D61" s="49" t="s">
        <v>50</v>
      </c>
      <c r="E61" s="49">
        <v>2</v>
      </c>
    </row>
    <row r="62" spans="1:5" ht="15.75" thickBot="1" x14ac:dyDescent="0.3">
      <c r="A62" s="52"/>
      <c r="B62" s="52"/>
      <c r="C62" s="52">
        <v>342.68</v>
      </c>
      <c r="D62" s="52"/>
      <c r="E62" s="52">
        <v>2</v>
      </c>
    </row>
    <row r="63" spans="1:5" s="53" customFormat="1" ht="15.75" thickBot="1" x14ac:dyDescent="0.3">
      <c r="A63" s="49" t="s">
        <v>70</v>
      </c>
      <c r="B63" s="49"/>
      <c r="C63" s="49">
        <v>1368.1</v>
      </c>
      <c r="D63" s="49" t="s">
        <v>4</v>
      </c>
      <c r="E63" s="49">
        <v>10</v>
      </c>
    </row>
    <row r="64" spans="1:5" ht="15.75" thickBot="1" x14ac:dyDescent="0.3">
      <c r="A64" s="52"/>
      <c r="B64" s="52"/>
      <c r="C64" s="52">
        <v>1368.1</v>
      </c>
      <c r="D64" s="52"/>
      <c r="E64" s="52">
        <v>10</v>
      </c>
    </row>
    <row r="65" spans="1:5" s="53" customFormat="1" ht="15.75" thickBot="1" x14ac:dyDescent="0.3">
      <c r="A65" s="49" t="s">
        <v>71</v>
      </c>
      <c r="B65" s="49"/>
      <c r="C65" s="49">
        <v>1569.07</v>
      </c>
      <c r="D65" s="49" t="s">
        <v>4</v>
      </c>
      <c r="E65" s="49">
        <v>19613.400000000001</v>
      </c>
    </row>
    <row r="66" spans="1:5" ht="15.75" thickBot="1" x14ac:dyDescent="0.3">
      <c r="A66" s="52"/>
      <c r="B66" s="52"/>
      <c r="C66" s="52">
        <v>1569.07</v>
      </c>
      <c r="D66" s="52"/>
      <c r="E66" s="52">
        <v>19613.400000000001</v>
      </c>
    </row>
    <row r="67" spans="1:5" s="53" customFormat="1" ht="15.75" thickBot="1" x14ac:dyDescent="0.3">
      <c r="A67" s="49" t="s">
        <v>72</v>
      </c>
      <c r="B67" s="49"/>
      <c r="C67" s="49">
        <v>1764.67</v>
      </c>
      <c r="D67" s="49" t="s">
        <v>4</v>
      </c>
      <c r="E67" s="49">
        <v>19607.400000000001</v>
      </c>
    </row>
    <row r="68" spans="1:5" ht="15.75" thickBot="1" x14ac:dyDescent="0.3">
      <c r="A68" s="52"/>
      <c r="B68" s="52"/>
      <c r="C68" s="52">
        <v>1764.67</v>
      </c>
      <c r="D68" s="52"/>
      <c r="E68" s="52">
        <v>19607.400000000001</v>
      </c>
    </row>
    <row r="69" spans="1:5" s="53" customFormat="1" ht="15.75" thickBot="1" x14ac:dyDescent="0.3">
      <c r="A69" s="49" t="s">
        <v>73</v>
      </c>
      <c r="B69" s="49"/>
      <c r="C69" s="49">
        <v>7453.09</v>
      </c>
      <c r="D69" s="49" t="s">
        <v>4</v>
      </c>
      <c r="E69" s="49">
        <v>19613.400000000001</v>
      </c>
    </row>
    <row r="70" spans="1:5" ht="15.75" thickBot="1" x14ac:dyDescent="0.3">
      <c r="A70" s="52"/>
      <c r="B70" s="52"/>
      <c r="C70" s="52">
        <v>7453.09</v>
      </c>
      <c r="D70" s="52"/>
      <c r="E70" s="52">
        <v>19613.400000000001</v>
      </c>
    </row>
    <row r="71" spans="1:5" s="53" customFormat="1" ht="15.75" thickBot="1" x14ac:dyDescent="0.3">
      <c r="A71" s="49" t="s">
        <v>73</v>
      </c>
      <c r="B71" s="49"/>
      <c r="C71" s="49">
        <v>7450.81</v>
      </c>
      <c r="D71" s="49" t="s">
        <v>4</v>
      </c>
      <c r="E71" s="49">
        <v>19607.400000000001</v>
      </c>
    </row>
    <row r="72" spans="1:5" ht="15.75" thickBot="1" x14ac:dyDescent="0.3">
      <c r="A72" s="52"/>
      <c r="B72" s="52"/>
      <c r="C72" s="52">
        <v>7450.81</v>
      </c>
      <c r="D72" s="52"/>
      <c r="E72" s="52">
        <v>19607.400000000001</v>
      </c>
    </row>
    <row r="73" spans="1:5" s="53" customFormat="1" ht="15.75" thickBot="1" x14ac:dyDescent="0.3">
      <c r="A73" s="49" t="s">
        <v>74</v>
      </c>
      <c r="B73" s="49"/>
      <c r="C73" s="49">
        <v>62916</v>
      </c>
      <c r="D73" s="49" t="s">
        <v>30</v>
      </c>
      <c r="E73" s="49">
        <v>1</v>
      </c>
    </row>
    <row r="74" spans="1:5" ht="15.75" thickBot="1" x14ac:dyDescent="0.3">
      <c r="A74" s="52"/>
      <c r="B74" s="52"/>
      <c r="C74" s="52">
        <v>62916</v>
      </c>
      <c r="D74" s="52"/>
      <c r="E74" s="52">
        <v>1</v>
      </c>
    </row>
    <row r="75" spans="1:5" s="53" customFormat="1" ht="15.75" thickBot="1" x14ac:dyDescent="0.3">
      <c r="A75" s="49" t="s">
        <v>35</v>
      </c>
      <c r="B75" s="49"/>
      <c r="C75" s="49">
        <v>86.93</v>
      </c>
      <c r="D75" s="49" t="s">
        <v>50</v>
      </c>
      <c r="E75" s="49">
        <v>1</v>
      </c>
    </row>
    <row r="76" spans="1:5" ht="15.75" thickBot="1" x14ac:dyDescent="0.3">
      <c r="A76" s="52"/>
      <c r="B76" s="52"/>
      <c r="C76" s="52">
        <v>86.93</v>
      </c>
      <c r="D76" s="52"/>
      <c r="E76" s="52">
        <v>1</v>
      </c>
    </row>
    <row r="77" spans="1:5" s="53" customFormat="1" ht="15.75" thickBot="1" x14ac:dyDescent="0.3">
      <c r="A77" s="49" t="s">
        <v>32</v>
      </c>
      <c r="B77" s="49"/>
      <c r="C77" s="49">
        <v>270.14</v>
      </c>
      <c r="D77" s="49" t="s">
        <v>33</v>
      </c>
      <c r="E77" s="49">
        <v>1</v>
      </c>
    </row>
    <row r="78" spans="1:5" ht="15.75" thickBot="1" x14ac:dyDescent="0.3">
      <c r="A78" s="52"/>
      <c r="B78" s="52"/>
      <c r="C78" s="52">
        <v>270.14</v>
      </c>
      <c r="D78" s="52"/>
      <c r="E78" s="52">
        <v>1</v>
      </c>
    </row>
    <row r="79" spans="1:5" s="53" customFormat="1" ht="15.75" thickBot="1" x14ac:dyDescent="0.3">
      <c r="A79" s="49" t="s">
        <v>75</v>
      </c>
      <c r="B79" s="49"/>
      <c r="C79" s="49">
        <v>2486.12</v>
      </c>
      <c r="D79" s="49" t="s">
        <v>30</v>
      </c>
      <c r="E79" s="49">
        <v>4</v>
      </c>
    </row>
    <row r="80" spans="1:5" ht="15.75" thickBot="1" x14ac:dyDescent="0.3">
      <c r="A80" s="52"/>
      <c r="B80" s="52"/>
      <c r="C80" s="52">
        <v>2486.12</v>
      </c>
      <c r="D80" s="52"/>
      <c r="E80" s="52">
        <v>4</v>
      </c>
    </row>
    <row r="81" spans="1:5" s="53" customFormat="1" ht="15.75" thickBot="1" x14ac:dyDescent="0.3">
      <c r="A81" s="49" t="s">
        <v>76</v>
      </c>
      <c r="B81" s="49"/>
      <c r="C81" s="49">
        <v>3836</v>
      </c>
      <c r="D81" s="49" t="s">
        <v>5</v>
      </c>
      <c r="E81" s="49">
        <v>3.5</v>
      </c>
    </row>
    <row r="82" spans="1:5" ht="15.75" thickBot="1" x14ac:dyDescent="0.3">
      <c r="A82" s="52"/>
      <c r="B82" s="52"/>
      <c r="C82" s="52">
        <v>3836</v>
      </c>
      <c r="D82" s="52"/>
      <c r="E82" s="52">
        <v>3.5</v>
      </c>
    </row>
    <row r="83" spans="1:5" s="53" customFormat="1" ht="15.75" thickBot="1" x14ac:dyDescent="0.3">
      <c r="A83" s="49" t="s">
        <v>77</v>
      </c>
      <c r="B83" s="49"/>
      <c r="C83" s="49">
        <v>789</v>
      </c>
      <c r="D83" s="49" t="s">
        <v>5</v>
      </c>
      <c r="E83" s="49">
        <v>1</v>
      </c>
    </row>
    <row r="84" spans="1:5" ht="15.75" thickBot="1" x14ac:dyDescent="0.3">
      <c r="A84" s="52"/>
      <c r="B84" s="52"/>
      <c r="C84" s="52">
        <v>789</v>
      </c>
      <c r="D84" s="52"/>
      <c r="E84" s="52">
        <v>1</v>
      </c>
    </row>
    <row r="85" spans="1:5" ht="15.75" thickBot="1" x14ac:dyDescent="0.3">
      <c r="A85" s="52"/>
      <c r="B85" s="52"/>
      <c r="C85" s="52">
        <v>532325.71000000008</v>
      </c>
      <c r="D85" s="52"/>
      <c r="E85" s="52">
        <v>314453.33</v>
      </c>
    </row>
    <row r="87" spans="1:5" x14ac:dyDescent="0.25">
      <c r="C87" s="54">
        <f>C85-Лист1!C87</f>
        <v>63334.773333333433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2019-01-30T01:39:07Z</cp:lastPrinted>
  <dcterms:created xsi:type="dcterms:W3CDTF">2016-03-18T02:51:51Z</dcterms:created>
  <dcterms:modified xsi:type="dcterms:W3CDTF">2021-03-04T23:24:57Z</dcterms:modified>
</cp:coreProperties>
</file>