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Лист1!$A$1:$E$78</definedName>
  </definedNames>
  <calcPr calcId="144525" calcMode="manual"/>
</workbook>
</file>

<file path=xl/calcChain.xml><?xml version="1.0" encoding="utf-8"?>
<calcChain xmlns="http://schemas.openxmlformats.org/spreadsheetml/2006/main">
  <c r="C10" i="1" l="1"/>
  <c r="C44" i="1"/>
  <c r="C18" i="1" l="1"/>
  <c r="C41" i="1"/>
  <c r="B59" i="1"/>
  <c r="B60" i="1"/>
  <c r="C61" i="1"/>
  <c r="C27" i="1" l="1"/>
  <c r="C7" i="1"/>
  <c r="C68" i="1"/>
  <c r="C20" i="1"/>
  <c r="C15" i="1"/>
  <c r="C12" i="1"/>
  <c r="C64" i="1"/>
  <c r="C9" i="1"/>
  <c r="C75" i="1" l="1"/>
  <c r="F75" i="1" s="1"/>
  <c r="C74" i="1"/>
  <c r="C8" i="1" l="1"/>
  <c r="C73" i="1" l="1"/>
  <c r="C76" i="1" s="1"/>
  <c r="C77" i="1" s="1"/>
  <c r="C78" i="1" l="1"/>
  <c r="B68" i="1"/>
  <c r="B61" i="1"/>
  <c r="B74" i="1" l="1"/>
  <c r="B73" i="1" s="1"/>
  <c r="B67" i="1"/>
  <c r="B64" i="1"/>
  <c r="B63" i="1"/>
  <c r="B18" i="1"/>
  <c r="B15" i="1"/>
  <c r="B12" i="1"/>
  <c r="B75" i="1" l="1"/>
</calcChain>
</file>

<file path=xl/sharedStrings.xml><?xml version="1.0" encoding="utf-8"?>
<sst xmlns="http://schemas.openxmlformats.org/spreadsheetml/2006/main" count="226" uniqueCount="133">
  <si>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</si>
  <si>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</si>
  <si>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</si>
  <si>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</si>
  <si>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</si>
  <si>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</si>
  <si>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</si>
  <si>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</si>
  <si>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</si>
  <si>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</si>
  <si>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</si>
  <si>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</si>
  <si>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</si>
  <si>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</si>
  <si>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</si>
  <si>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</si>
  <si>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</si>
  <si>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</si>
  <si>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</si>
  <si>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</si>
  <si>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</si>
  <si>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</si>
  <si>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</si>
  <si>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</si>
  <si>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</si>
  <si>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</si>
  <si>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</si>
  <si>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</si>
  <si>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</si>
  <si>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 стояк</t>
  </si>
  <si>
    <t>м3</t>
  </si>
  <si>
    <t>песок</t>
  </si>
  <si>
    <t>руб.</t>
  </si>
  <si>
    <t xml:space="preserve">Годовая фактическая стоимость работ (услуг) </t>
  </si>
  <si>
    <t>Закрытие и открытие стояков</t>
  </si>
  <si>
    <t>Прочистка вентиляции</t>
  </si>
  <si>
    <t>Прочистка труб ХВС</t>
  </si>
  <si>
    <t>Адрес: 1 мкр., д. 36</t>
  </si>
  <si>
    <t>раз</t>
  </si>
  <si>
    <t>осмотр подвала</t>
  </si>
  <si>
    <t>Очистка канализационной сети</t>
  </si>
  <si>
    <t>выезд</t>
  </si>
  <si>
    <t>Выезд а/машины по заявке</t>
  </si>
  <si>
    <t>Кол-во</t>
  </si>
  <si>
    <t>Ед.изм</t>
  </si>
  <si>
    <t>Наименование работ</t>
  </si>
  <si>
    <t xml:space="preserve">По адресу 1-й мкр д.36                                                 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</si>
  <si>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</si>
  <si>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</si>
  <si>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</si>
  <si>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</si>
  <si>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</si>
  <si>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</si>
  <si>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Изготовление и установка чердачного люка</t>
  </si>
  <si>
    <t>Организация мест накоп.ртуть сод-х ламп 3,4 кв. 2019г. К=0,6;0,8;0,85;</t>
  </si>
  <si>
    <t>Освещение подвала</t>
  </si>
  <si>
    <t>шт.</t>
  </si>
  <si>
    <t>Очистка кровли домов от снега и сосулек</t>
  </si>
  <si>
    <t>Ремонт канализационной трубы  50 мм</t>
  </si>
  <si>
    <t>Ремонт межпанельных швов монтажной пеной с использованием автовышки</t>
  </si>
  <si>
    <t>Саженцы</t>
  </si>
  <si>
    <t>Смена задвижек д.100</t>
  </si>
  <si>
    <t>Смена труб ГВС и ХВС д.32</t>
  </si>
  <si>
    <t>Смена труб ХВС и ГВС д. 25</t>
  </si>
  <si>
    <t>Смена труб канализации д.100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</si>
  <si>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</si>
  <si>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</si>
  <si>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</si>
  <si>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</si>
  <si>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</si>
  <si>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</si>
  <si>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</si>
  <si>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</si>
  <si>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</si>
  <si>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</si>
  <si>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</si>
  <si>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</si>
  <si>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</si>
  <si>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покраска детской площадки</t>
  </si>
  <si>
    <t>прочистка вентиляционных каналов</t>
  </si>
  <si>
    <t>смена труб ГВС и ХВС  д.20 ПП</t>
  </si>
  <si>
    <t>период: 01.01.2020-31.12.2020</t>
  </si>
  <si>
    <t>Доходы 2020 г.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</si>
  <si>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</si>
  <si>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</si>
  <si>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</si>
  <si>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</si>
  <si>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Управление жилым фондом 1,2 кв. 2020г. К=0,6;0,8;0,85;0,9;1</t>
  </si>
  <si>
    <t>Управление жилым фондом 3,4 кв. 2020г. К=0,6;0,8;0,85;0,9;1</t>
  </si>
  <si>
    <t>Уборка МОП 3,4 кв. 2020 г. К=0,8</t>
  </si>
  <si>
    <t>Гор. вода потр.при содер.общего имущ-ва  в МКД 3,4 кв.2020г. 1-5эт.К=0</t>
  </si>
  <si>
    <t>Организация мест накоп.ртуть сод-х ламп 3,4 кв. 2020г. К=0,6;0,8;0,85;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</si>
  <si>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</si>
  <si>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</si>
  <si>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</si>
  <si>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</si>
  <si>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Уборка МОП 1,2 кв. 2020 г. К=0,8</t>
  </si>
  <si>
    <t>Вывоз ТКО 1,2 кв. 2020 г. К=0,6;0,8;0,85;0,9;1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</si>
  <si>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</si>
  <si>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</si>
  <si>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</si>
  <si>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</si>
  <si>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</si>
  <si>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Содержание ДРС 1,2 кв. 2020 г. коэф. 0,8</t>
  </si>
  <si>
    <t>Содержание ДРС 3,4 кв. 2020 г. коэф.0,8;0,85;0,9;1</t>
  </si>
  <si>
    <t>Утепление вентпродухов изовером и монтажной пеной</t>
  </si>
  <si>
    <t>Организация мест накоп.ртуть сод-х ламп 1,2 кв. 2020г. К=0,6;0,8;0,89</t>
  </si>
  <si>
    <t>Уборка придомовой территории 1,2 кв. 2020 г. К=0,8</t>
  </si>
  <si>
    <t>Уборка придомовой территории 3,4 кв. 2020 г. К=0,6;0,8</t>
  </si>
  <si>
    <t>Изоляция трубопровода материалом ППИ</t>
  </si>
  <si>
    <t>1 пм</t>
  </si>
  <si>
    <t>Осмотр подвала</t>
  </si>
  <si>
    <t>1 дом</t>
  </si>
  <si>
    <t>Отключение отопления</t>
  </si>
  <si>
    <t>Прочистка труб водоснабжения</t>
  </si>
  <si>
    <t>Ремонт вентелей до 32 д.</t>
  </si>
  <si>
    <t>Сброс воздуха со стояков отопления с использованием а/м газель</t>
  </si>
  <si>
    <t>Смена вентиля до 20 мм</t>
  </si>
  <si>
    <t/>
  </si>
  <si>
    <t>Смена врезки/сборки (с применением сварочных работ) общая</t>
  </si>
  <si>
    <t>Закрытие проема мусоропровода</t>
  </si>
  <si>
    <t>Замена пакетных выключателей</t>
  </si>
  <si>
    <t>Замена электрической лампы накаливания</t>
  </si>
  <si>
    <t>Замена электровыключателей</t>
  </si>
  <si>
    <t>Замена электропатрона с материалами при закрытой арматуре</t>
  </si>
  <si>
    <t>Замена электропатрона с материалами при открытой арматуре</t>
  </si>
  <si>
    <t>Замена электропроводки</t>
  </si>
  <si>
    <t>Навеска замка (крабовый)</t>
  </si>
  <si>
    <t>Ремонт тамбурной двери</t>
  </si>
  <si>
    <t>Установка светильников с датчиком на движение</t>
  </si>
  <si>
    <t>шт</t>
  </si>
  <si>
    <t>Установка электро розетки в местах общего пользования</t>
  </si>
  <si>
    <t>Устройство герметичной перегородки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</si>
</sst>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&quot;р.&quot;"/>
    <numFmt numFmtId="166" formatCode="_-* #,##0.00_-;\-* #,##0.00_-;_-* &quot;-&quot;??_-;_-@_-"/>
    <numFmt numFmtId="167" formatCode="_-* #&quot; &quot;##0.00_-;\-* #&quot; &quot;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45">
    <xf numFmtId="0" fontId="0" fillId="0" borderId="0" xfId="0"/>
    <xf numFmtId="165" fontId="4" fillId="3" borderId="2" xfId="1" applyNumberFormat="1" applyFont="1" applyFill="1" applyBorder="1" applyAlignment="1">
      <alignment horizontal="center" vertical="center" wrapText="1"/>
    </xf>
    <xf numFmtId="164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164" fontId="4" fillId="3" borderId="2" xfId="3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5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4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4" borderId="0" xfId="0" applyFill="1"/>
    <xf numFmtId="0" fontId="0" fillId="0" borderId="0" xfId="0"/>
    <xf numFmtId="0" fontId="12" fillId="0" borderId="3" xfId="0" applyFont="1" applyFill="1" applyBorder="1" applyAlignment="1">
      <alignment horizontal="center" vertical="center" wrapText="1"/>
    </xf>
    <xf numFmtId="49" fontId="0" fillId="0" borderId="3" xfId="0" applyNumberFormat="1" applyFill="1" applyBorder="1"/>
    <xf numFmtId="166" fontId="0" fillId="0" borderId="3" xfId="0" applyNumberFormat="1" applyFill="1" applyBorder="1"/>
    <xf numFmtId="166" fontId="12" fillId="0" borderId="3" xfId="0" applyNumberFormat="1" applyFont="1" applyFill="1" applyBorder="1"/>
    <xf numFmtId="49" fontId="0" fillId="4" borderId="3" xfId="0" applyNumberFormat="1" applyFill="1" applyBorder="1"/>
    <xf numFmtId="166" fontId="0" fillId="4" borderId="3" xfId="0" applyNumberFormat="1" applyFill="1" applyBorder="1"/>
    <xf numFmtId="2" fontId="2" fillId="3" borderId="0" xfId="0" applyNumberFormat="1" applyFont="1" applyFill="1" applyAlignment="1">
      <alignment horizontal="center" wrapText="1"/>
    </xf>
    <xf numFmtId="167" fontId="0" fillId="0" borderId="3" xfId="0" applyNumberFormat="1" applyFill="1" applyBorder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6/1%20&#1084;&#1082;&#1088;%20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3">
          <cell r="C53">
            <v>541508.61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A11" sqref="A11:E11"/>
    </sheetView>
  </sheetViews>
  <sheetFormatPr defaultRowHeight="15" outlineLevelRow="2" x14ac:dyDescent="0.25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12.28515625" style="19" customWidth="1"/>
    <col min="7" max="16384" width="9.140625" style="19"/>
  </cols>
  <sheetData>
    <row r="1" spans="1:5" ht="37.5" customHeight="1" x14ac:dyDescent="0.25">
      <c r="A1" s="39" t="s">
        <v>9</v>
      </c>
      <c r="B1" s="39"/>
      <c r="C1" s="39"/>
      <c r="D1" s="39"/>
      <c r="E1" s="39"/>
    </row>
    <row r="2" spans="1:5" ht="17.25" customHeight="1" x14ac:dyDescent="0.25">
      <c r="A2" s="25" t="s">
        <v>37</v>
      </c>
      <c r="B2" s="9" t="s">
        <v>7</v>
      </c>
      <c r="C2" s="41" t="s">
        <v>81</v>
      </c>
      <c r="D2" s="41"/>
      <c r="E2" s="41"/>
    </row>
    <row r="3" spans="1:5" ht="57" x14ac:dyDescent="0.25">
      <c r="A3" s="20" t="s">
        <v>3</v>
      </c>
      <c r="B3" s="1" t="s">
        <v>0</v>
      </c>
      <c r="C3" s="4" t="s">
        <v>33</v>
      </c>
      <c r="D3" s="7" t="s">
        <v>1</v>
      </c>
      <c r="E3" s="8" t="s">
        <v>2</v>
      </c>
    </row>
    <row r="4" spans="1:5" x14ac:dyDescent="0.25">
      <c r="A4" s="42" t="s">
        <v>82</v>
      </c>
      <c r="B4" s="43"/>
      <c r="C4" s="43"/>
      <c r="D4" s="43"/>
      <c r="E4" s="44"/>
    </row>
    <row r="5" spans="1:5" ht="28.5" x14ac:dyDescent="0.25">
      <c r="A5" s="20" t="s">
        <v>83</v>
      </c>
      <c r="B5" s="1"/>
      <c r="C5" s="4">
        <v>866773.18</v>
      </c>
      <c r="D5" s="22" t="s">
        <v>32</v>
      </c>
      <c r="E5" s="8"/>
    </row>
    <row r="6" spans="1:5" x14ac:dyDescent="0.25">
      <c r="A6" s="20" t="s">
        <v>84</v>
      </c>
      <c r="B6" s="1"/>
      <c r="C6" s="4">
        <v>796126.13</v>
      </c>
      <c r="D6" s="22" t="s">
        <v>32</v>
      </c>
      <c r="E6" s="8"/>
    </row>
    <row r="7" spans="1:5" x14ac:dyDescent="0.25">
      <c r="A7" s="20" t="s">
        <v>85</v>
      </c>
      <c r="B7" s="1"/>
      <c r="C7" s="4">
        <f>C6-C5</f>
        <v>-70647.050000000047</v>
      </c>
      <c r="D7" s="22" t="s">
        <v>32</v>
      </c>
      <c r="E7" s="8"/>
    </row>
    <row r="8" spans="1:5" x14ac:dyDescent="0.25">
      <c r="A8" s="20" t="s">
        <v>10</v>
      </c>
      <c r="B8" s="1"/>
      <c r="C8" s="4">
        <f>C9</f>
        <v>13543.68</v>
      </c>
      <c r="D8" s="22" t="s">
        <v>32</v>
      </c>
      <c r="E8" s="8"/>
    </row>
    <row r="9" spans="1:5" x14ac:dyDescent="0.25">
      <c r="A9" s="20" t="s">
        <v>11</v>
      </c>
      <c r="B9" s="1"/>
      <c r="C9" s="23">
        <f>600*12+528.64*12</f>
        <v>13543.68</v>
      </c>
      <c r="D9" s="22" t="s">
        <v>32</v>
      </c>
      <c r="E9" s="8"/>
    </row>
    <row r="10" spans="1:5" x14ac:dyDescent="0.25">
      <c r="A10" s="25" t="s">
        <v>86</v>
      </c>
      <c r="B10" s="9"/>
      <c r="C10" s="10">
        <f>C5</f>
        <v>866773.18</v>
      </c>
      <c r="D10" s="22" t="s">
        <v>32</v>
      </c>
      <c r="E10" s="2"/>
    </row>
    <row r="11" spans="1:5" x14ac:dyDescent="0.25">
      <c r="A11" s="40" t="s">
        <v>12</v>
      </c>
      <c r="B11" s="40"/>
      <c r="C11" s="40"/>
      <c r="D11" s="40"/>
      <c r="E11" s="40"/>
    </row>
    <row r="12" spans="1:5" ht="29.25" thickBot="1" x14ac:dyDescent="0.3">
      <c r="A12" s="25" t="s">
        <v>14</v>
      </c>
      <c r="B12" s="9" t="e">
        <f>#REF!</f>
        <v>#REF!</v>
      </c>
      <c r="C12" s="10">
        <f>C13+C14</f>
        <v>145308.41999999998</v>
      </c>
      <c r="D12" s="3"/>
      <c r="E12" s="2"/>
    </row>
    <row r="13" spans="1:5" s="30" customFormat="1" ht="15.75" thickBot="1" x14ac:dyDescent="0.3">
      <c r="A13" s="32" t="s">
        <v>87</v>
      </c>
      <c r="B13" s="32"/>
      <c r="C13" s="38">
        <v>71123.7</v>
      </c>
      <c r="D13" s="32" t="s">
        <v>5</v>
      </c>
      <c r="E13" s="38">
        <v>18006</v>
      </c>
    </row>
    <row r="14" spans="1:5" s="30" customFormat="1" ht="15.75" thickBot="1" x14ac:dyDescent="0.3">
      <c r="A14" s="32" t="s">
        <v>88</v>
      </c>
      <c r="B14" s="32"/>
      <c r="C14" s="38">
        <v>74184.72</v>
      </c>
      <c r="D14" s="32" t="s">
        <v>4</v>
      </c>
      <c r="E14" s="38">
        <v>18006</v>
      </c>
    </row>
    <row r="15" spans="1:5" ht="29.25" thickBot="1" x14ac:dyDescent="0.3">
      <c r="A15" s="25" t="s">
        <v>15</v>
      </c>
      <c r="B15" s="9" t="e">
        <f>#REF!</f>
        <v>#REF!</v>
      </c>
      <c r="C15" s="10">
        <f>C16+C17</f>
        <v>62852.979999999996</v>
      </c>
      <c r="D15" s="3"/>
      <c r="E15" s="2"/>
    </row>
    <row r="16" spans="1:5" s="30" customFormat="1" ht="15.75" thickBot="1" x14ac:dyDescent="0.3">
      <c r="A16" s="32" t="s">
        <v>96</v>
      </c>
      <c r="B16" s="32"/>
      <c r="C16" s="38">
        <v>28644.05</v>
      </c>
      <c r="D16" s="32" t="s">
        <v>4</v>
      </c>
      <c r="E16" s="38">
        <v>17255.45</v>
      </c>
    </row>
    <row r="17" spans="1:5" s="30" customFormat="1" ht="15.75" thickBot="1" x14ac:dyDescent="0.3">
      <c r="A17" s="32" t="s">
        <v>89</v>
      </c>
      <c r="B17" s="32"/>
      <c r="C17" s="38">
        <v>34208.93</v>
      </c>
      <c r="D17" s="32" t="s">
        <v>4</v>
      </c>
      <c r="E17" s="38">
        <v>18004.7</v>
      </c>
    </row>
    <row r="18" spans="1:5" ht="29.25" thickBot="1" x14ac:dyDescent="0.3">
      <c r="A18" s="25" t="s">
        <v>16</v>
      </c>
      <c r="B18" s="11" t="e">
        <f>#REF!+#REF!</f>
        <v>#REF!</v>
      </c>
      <c r="C18" s="10">
        <f>C19</f>
        <v>8407.1</v>
      </c>
      <c r="D18" s="5"/>
      <c r="E18" s="2"/>
    </row>
    <row r="19" spans="1:5" s="30" customFormat="1" ht="15.75" thickBot="1" x14ac:dyDescent="0.3">
      <c r="A19" s="32" t="s">
        <v>97</v>
      </c>
      <c r="B19" s="32"/>
      <c r="C19" s="38">
        <v>8407.1</v>
      </c>
      <c r="D19" s="32" t="s">
        <v>13</v>
      </c>
      <c r="E19" s="38">
        <v>130</v>
      </c>
    </row>
    <row r="20" spans="1:5" ht="43.5" thickBot="1" x14ac:dyDescent="0.3">
      <c r="A20" s="25" t="s">
        <v>17</v>
      </c>
      <c r="B20" s="9"/>
      <c r="C20" s="10">
        <f>C21+C22+C23+C24+C25+C26</f>
        <v>20346.78</v>
      </c>
      <c r="D20" s="3"/>
      <c r="E20" s="2"/>
    </row>
    <row r="21" spans="1:5" s="30" customFormat="1" ht="15.75" thickBot="1" x14ac:dyDescent="0.3">
      <c r="A21" s="32" t="s">
        <v>90</v>
      </c>
      <c r="B21" s="32"/>
      <c r="C21" s="38">
        <v>1800.6</v>
      </c>
      <c r="D21" s="32" t="s">
        <v>4</v>
      </c>
      <c r="E21" s="38">
        <v>18006</v>
      </c>
    </row>
    <row r="22" spans="1:5" s="30" customFormat="1" ht="15.75" thickBot="1" x14ac:dyDescent="0.3">
      <c r="A22" s="32" t="s">
        <v>98</v>
      </c>
      <c r="B22" s="32"/>
      <c r="C22" s="38">
        <v>1620.54</v>
      </c>
      <c r="D22" s="32" t="s">
        <v>4</v>
      </c>
      <c r="E22" s="38">
        <v>18006</v>
      </c>
    </row>
    <row r="23" spans="1:5" s="30" customFormat="1" ht="15.75" thickBot="1" x14ac:dyDescent="0.3">
      <c r="A23" s="32" t="s">
        <v>99</v>
      </c>
      <c r="B23" s="32"/>
      <c r="C23" s="38">
        <v>1620.54</v>
      </c>
      <c r="D23" s="32" t="s">
        <v>4</v>
      </c>
      <c r="E23" s="38">
        <v>18006</v>
      </c>
    </row>
    <row r="24" spans="1:5" s="30" customFormat="1" ht="15.75" thickBot="1" x14ac:dyDescent="0.3">
      <c r="A24" s="32" t="s">
        <v>100</v>
      </c>
      <c r="B24" s="32"/>
      <c r="C24" s="38">
        <v>1620.54</v>
      </c>
      <c r="D24" s="32" t="s">
        <v>4</v>
      </c>
      <c r="E24" s="38">
        <v>18006</v>
      </c>
    </row>
    <row r="25" spans="1:5" s="30" customFormat="1" ht="15.75" thickBot="1" x14ac:dyDescent="0.3">
      <c r="A25" s="32" t="s">
        <v>101</v>
      </c>
      <c r="B25" s="32"/>
      <c r="C25" s="38">
        <v>6842.28</v>
      </c>
      <c r="D25" s="32" t="s">
        <v>4</v>
      </c>
      <c r="E25" s="38">
        <v>18006</v>
      </c>
    </row>
    <row r="26" spans="1:5" s="30" customFormat="1" ht="15.75" thickBot="1" x14ac:dyDescent="0.3">
      <c r="A26" s="32" t="s">
        <v>102</v>
      </c>
      <c r="B26" s="32"/>
      <c r="C26" s="38">
        <v>6842.28</v>
      </c>
      <c r="D26" s="32" t="s">
        <v>4</v>
      </c>
      <c r="E26" s="38">
        <v>18006</v>
      </c>
    </row>
    <row r="27" spans="1:5" ht="43.5" outlineLevel="1" thickBot="1" x14ac:dyDescent="0.3">
      <c r="A27" s="25" t="s">
        <v>18</v>
      </c>
      <c r="B27" s="21"/>
      <c r="C27" s="10">
        <f>SUM(C28:C40)</f>
        <v>42306.92</v>
      </c>
      <c r="D27" s="21"/>
      <c r="E27" s="21"/>
    </row>
    <row r="28" spans="1:5" s="30" customFormat="1" ht="15.75" thickBot="1" x14ac:dyDescent="0.3">
      <c r="A28" s="32" t="s">
        <v>120</v>
      </c>
      <c r="B28" s="32"/>
      <c r="C28" s="38">
        <v>6189.03</v>
      </c>
      <c r="D28" s="32" t="s">
        <v>4</v>
      </c>
      <c r="E28" s="38">
        <v>3.05</v>
      </c>
    </row>
    <row r="29" spans="1:5" s="30" customFormat="1" ht="15.75" thickBot="1" x14ac:dyDescent="0.3">
      <c r="A29" s="32" t="s">
        <v>121</v>
      </c>
      <c r="B29" s="32"/>
      <c r="C29" s="38">
        <v>725.02</v>
      </c>
      <c r="D29" s="32" t="s">
        <v>56</v>
      </c>
      <c r="E29" s="38">
        <v>2</v>
      </c>
    </row>
    <row r="30" spans="1:5" s="30" customFormat="1" ht="15.75" thickBot="1" x14ac:dyDescent="0.3">
      <c r="A30" s="32" t="s">
        <v>122</v>
      </c>
      <c r="B30" s="32"/>
      <c r="C30" s="38">
        <v>1905.6</v>
      </c>
      <c r="D30" s="32" t="s">
        <v>56</v>
      </c>
      <c r="E30" s="38">
        <v>24</v>
      </c>
    </row>
    <row r="31" spans="1:5" s="30" customFormat="1" ht="15.75" thickBot="1" x14ac:dyDescent="0.3">
      <c r="A31" s="32" t="s">
        <v>123</v>
      </c>
      <c r="B31" s="32"/>
      <c r="C31" s="38">
        <v>407.84</v>
      </c>
      <c r="D31" s="32" t="s">
        <v>56</v>
      </c>
      <c r="E31" s="38">
        <v>1</v>
      </c>
    </row>
    <row r="32" spans="1:5" s="30" customFormat="1" ht="15.75" thickBot="1" x14ac:dyDescent="0.3">
      <c r="A32" s="32" t="s">
        <v>123</v>
      </c>
      <c r="B32" s="32"/>
      <c r="C32" s="38">
        <v>186.91</v>
      </c>
      <c r="D32" s="32" t="s">
        <v>56</v>
      </c>
      <c r="E32" s="38">
        <v>1</v>
      </c>
    </row>
    <row r="33" spans="1:5" s="30" customFormat="1" ht="15.75" thickBot="1" x14ac:dyDescent="0.3">
      <c r="A33" s="32" t="s">
        <v>124</v>
      </c>
      <c r="B33" s="32"/>
      <c r="C33" s="38">
        <v>4456.3999999999996</v>
      </c>
      <c r="D33" s="32" t="s">
        <v>56</v>
      </c>
      <c r="E33" s="38">
        <v>20</v>
      </c>
    </row>
    <row r="34" spans="1:5" s="30" customFormat="1" ht="15.75" thickBot="1" x14ac:dyDescent="0.3">
      <c r="A34" s="32" t="s">
        <v>125</v>
      </c>
      <c r="B34" s="32"/>
      <c r="C34" s="38">
        <v>230.61</v>
      </c>
      <c r="D34" s="32" t="s">
        <v>56</v>
      </c>
      <c r="E34" s="38">
        <v>1</v>
      </c>
    </row>
    <row r="35" spans="1:5" s="30" customFormat="1" ht="15.75" thickBot="1" x14ac:dyDescent="0.3">
      <c r="A35" s="32" t="s">
        <v>126</v>
      </c>
      <c r="B35" s="32"/>
      <c r="C35" s="38">
        <v>17613.75</v>
      </c>
      <c r="D35" s="32" t="s">
        <v>5</v>
      </c>
      <c r="E35" s="38">
        <v>75</v>
      </c>
    </row>
    <row r="36" spans="1:5" s="30" customFormat="1" ht="15.75" thickBot="1" x14ac:dyDescent="0.3">
      <c r="A36" s="32" t="s">
        <v>127</v>
      </c>
      <c r="B36" s="32"/>
      <c r="C36" s="38">
        <v>333.38</v>
      </c>
      <c r="D36" s="32" t="s">
        <v>56</v>
      </c>
      <c r="E36" s="38">
        <v>1</v>
      </c>
    </row>
    <row r="37" spans="1:5" s="30" customFormat="1" ht="15.75" thickBot="1" x14ac:dyDescent="0.3">
      <c r="A37" s="32" t="s">
        <v>128</v>
      </c>
      <c r="B37" s="32"/>
      <c r="C37" s="38">
        <v>4821.4799999999996</v>
      </c>
      <c r="D37" s="32" t="s">
        <v>56</v>
      </c>
      <c r="E37" s="38">
        <v>1</v>
      </c>
    </row>
    <row r="38" spans="1:5" s="30" customFormat="1" ht="15.75" thickBot="1" x14ac:dyDescent="0.3">
      <c r="A38" s="32" t="s">
        <v>129</v>
      </c>
      <c r="B38" s="32"/>
      <c r="C38" s="38">
        <v>1032.8499999999999</v>
      </c>
      <c r="D38" s="32" t="s">
        <v>130</v>
      </c>
      <c r="E38" s="38">
        <v>1</v>
      </c>
    </row>
    <row r="39" spans="1:5" s="30" customFormat="1" ht="15.75" thickBot="1" x14ac:dyDescent="0.3">
      <c r="A39" s="32" t="s">
        <v>131</v>
      </c>
      <c r="B39" s="32"/>
      <c r="C39" s="38">
        <v>363.1</v>
      </c>
      <c r="D39" s="32" t="s">
        <v>56</v>
      </c>
      <c r="E39" s="38">
        <v>1</v>
      </c>
    </row>
    <row r="40" spans="1:5" s="30" customFormat="1" ht="15.75" thickBot="1" x14ac:dyDescent="0.3">
      <c r="A40" s="32" t="s">
        <v>132</v>
      </c>
      <c r="B40" s="32"/>
      <c r="C40" s="38">
        <v>4040.95</v>
      </c>
      <c r="D40" s="32" t="s">
        <v>56</v>
      </c>
      <c r="E40" s="38">
        <v>1</v>
      </c>
    </row>
    <row r="41" spans="1:5" s="24" customFormat="1" ht="57.75" outlineLevel="2" thickBot="1" x14ac:dyDescent="0.3">
      <c r="A41" s="25" t="s">
        <v>19</v>
      </c>
      <c r="B41" s="27"/>
      <c r="C41" s="28">
        <f>SUM(C42:C57)</f>
        <v>176650.4</v>
      </c>
      <c r="D41" s="27"/>
      <c r="E41" s="27"/>
    </row>
    <row r="42" spans="1:5" s="30" customFormat="1" ht="15.75" thickBot="1" x14ac:dyDescent="0.3">
      <c r="A42" s="32" t="s">
        <v>42</v>
      </c>
      <c r="B42" s="32"/>
      <c r="C42" s="38">
        <v>4537.2</v>
      </c>
      <c r="D42" s="32" t="s">
        <v>41</v>
      </c>
      <c r="E42" s="38">
        <v>8</v>
      </c>
    </row>
    <row r="43" spans="1:5" s="30" customFormat="1" ht="15.75" thickBot="1" x14ac:dyDescent="0.3">
      <c r="A43" s="32" t="s">
        <v>34</v>
      </c>
      <c r="B43" s="32"/>
      <c r="C43" s="38">
        <v>4856.16</v>
      </c>
      <c r="D43" s="32" t="s">
        <v>29</v>
      </c>
      <c r="E43" s="38">
        <v>6</v>
      </c>
    </row>
    <row r="44" spans="1:5" s="30" customFormat="1" ht="15.75" thickBot="1" x14ac:dyDescent="0.3">
      <c r="A44" s="32" t="s">
        <v>109</v>
      </c>
      <c r="B44" s="32"/>
      <c r="C44" s="38">
        <f>128*227+128*281</f>
        <v>65024</v>
      </c>
      <c r="D44" s="32" t="s">
        <v>110</v>
      </c>
      <c r="E44" s="38">
        <v>385</v>
      </c>
    </row>
    <row r="45" spans="1:5" s="30" customFormat="1" ht="15.75" thickBot="1" x14ac:dyDescent="0.3">
      <c r="A45" s="32" t="s">
        <v>111</v>
      </c>
      <c r="B45" s="32"/>
      <c r="C45" s="38">
        <v>3051.44</v>
      </c>
      <c r="D45" s="32" t="s">
        <v>112</v>
      </c>
      <c r="E45" s="38">
        <v>8</v>
      </c>
    </row>
    <row r="46" spans="1:5" s="30" customFormat="1" ht="15.75" thickBot="1" x14ac:dyDescent="0.3">
      <c r="A46" s="32" t="s">
        <v>113</v>
      </c>
      <c r="B46" s="32"/>
      <c r="C46" s="38">
        <v>1117.43</v>
      </c>
      <c r="D46" s="32" t="s">
        <v>56</v>
      </c>
      <c r="E46" s="38">
        <v>1</v>
      </c>
    </row>
    <row r="47" spans="1:5" s="30" customFormat="1" ht="15.75" thickBot="1" x14ac:dyDescent="0.3">
      <c r="A47" s="32" t="s">
        <v>40</v>
      </c>
      <c r="B47" s="32"/>
      <c r="C47" s="38">
        <v>1951.04</v>
      </c>
      <c r="D47" s="32" t="s">
        <v>5</v>
      </c>
      <c r="E47" s="38">
        <v>14</v>
      </c>
    </row>
    <row r="48" spans="1:5" s="30" customFormat="1" ht="15.75" thickBot="1" x14ac:dyDescent="0.3">
      <c r="A48" s="32" t="s">
        <v>114</v>
      </c>
      <c r="B48" s="32"/>
      <c r="C48" s="38">
        <v>172.59</v>
      </c>
      <c r="D48" s="32" t="s">
        <v>5</v>
      </c>
      <c r="E48" s="38">
        <v>1</v>
      </c>
    </row>
    <row r="49" spans="1:5" s="30" customFormat="1" ht="15.75" thickBot="1" x14ac:dyDescent="0.3">
      <c r="A49" s="32" t="s">
        <v>115</v>
      </c>
      <c r="B49" s="32"/>
      <c r="C49" s="38">
        <v>435.01</v>
      </c>
      <c r="D49" s="32" t="s">
        <v>56</v>
      </c>
      <c r="E49" s="38">
        <v>1</v>
      </c>
    </row>
    <row r="50" spans="1:5" s="30" customFormat="1" ht="15.75" thickBot="1" x14ac:dyDescent="0.3">
      <c r="A50" s="32" t="s">
        <v>116</v>
      </c>
      <c r="B50" s="32"/>
      <c r="C50" s="38">
        <v>9723</v>
      </c>
      <c r="D50" s="32" t="s">
        <v>29</v>
      </c>
      <c r="E50" s="38">
        <v>14</v>
      </c>
    </row>
    <row r="51" spans="1:5" s="30" customFormat="1" ht="15.75" thickBot="1" x14ac:dyDescent="0.3">
      <c r="A51" s="32" t="s">
        <v>117</v>
      </c>
      <c r="B51" s="32"/>
      <c r="C51" s="38">
        <v>14029.77</v>
      </c>
      <c r="D51" s="32" t="s">
        <v>118</v>
      </c>
      <c r="E51" s="38">
        <v>23</v>
      </c>
    </row>
    <row r="52" spans="1:5" s="30" customFormat="1" ht="15.75" thickBot="1" x14ac:dyDescent="0.3">
      <c r="A52" s="32" t="s">
        <v>119</v>
      </c>
      <c r="B52" s="32"/>
      <c r="C52" s="38">
        <v>16046.8</v>
      </c>
      <c r="D52" s="32" t="s">
        <v>56</v>
      </c>
      <c r="E52" s="38">
        <v>8</v>
      </c>
    </row>
    <row r="53" spans="1:5" s="30" customFormat="1" ht="15.75" thickBot="1" x14ac:dyDescent="0.3">
      <c r="A53" s="32" t="s">
        <v>61</v>
      </c>
      <c r="B53" s="32"/>
      <c r="C53" s="38">
        <v>9879.98</v>
      </c>
      <c r="D53" s="32" t="s">
        <v>56</v>
      </c>
      <c r="E53" s="38">
        <v>2</v>
      </c>
    </row>
    <row r="54" spans="1:5" s="30" customFormat="1" ht="15.75" thickBot="1" x14ac:dyDescent="0.3">
      <c r="A54" s="32" t="s">
        <v>62</v>
      </c>
      <c r="B54" s="32"/>
      <c r="C54" s="38">
        <v>6768</v>
      </c>
      <c r="D54" s="32" t="s">
        <v>5</v>
      </c>
      <c r="E54" s="38">
        <v>4.5</v>
      </c>
    </row>
    <row r="55" spans="1:5" s="30" customFormat="1" ht="15.75" thickBot="1" x14ac:dyDescent="0.3">
      <c r="A55" s="32" t="s">
        <v>71</v>
      </c>
      <c r="B55" s="32"/>
      <c r="C55" s="38">
        <v>725.48</v>
      </c>
      <c r="D55" s="32" t="s">
        <v>29</v>
      </c>
      <c r="E55" s="38">
        <v>1</v>
      </c>
    </row>
    <row r="56" spans="1:5" s="30" customFormat="1" ht="15.75" thickBot="1" x14ac:dyDescent="0.3">
      <c r="A56" s="32" t="s">
        <v>80</v>
      </c>
      <c r="B56" s="32"/>
      <c r="C56" s="38">
        <v>27285</v>
      </c>
      <c r="D56" s="32" t="s">
        <v>5</v>
      </c>
      <c r="E56" s="38">
        <v>17</v>
      </c>
    </row>
    <row r="57" spans="1:5" s="30" customFormat="1" ht="15.75" thickBot="1" x14ac:dyDescent="0.3">
      <c r="A57" s="32" t="s">
        <v>63</v>
      </c>
      <c r="B57" s="32"/>
      <c r="C57" s="38">
        <v>11047.5</v>
      </c>
      <c r="D57" s="32" t="s">
        <v>5</v>
      </c>
      <c r="E57" s="38">
        <v>7.5</v>
      </c>
    </row>
    <row r="58" spans="1:5" s="24" customFormat="1" ht="28.5" outlineLevel="2" x14ac:dyDescent="0.25">
      <c r="A58" s="25" t="s">
        <v>20</v>
      </c>
      <c r="B58" s="27"/>
      <c r="C58" s="28">
        <v>0</v>
      </c>
      <c r="D58" s="27"/>
      <c r="E58" s="27"/>
    </row>
    <row r="59" spans="1:5" ht="28.5" x14ac:dyDescent="0.25">
      <c r="A59" s="25" t="s">
        <v>21</v>
      </c>
      <c r="B59" s="9" t="e">
        <f>SUM(#REF!)</f>
        <v>#REF!</v>
      </c>
      <c r="C59" s="10">
        <v>0</v>
      </c>
      <c r="D59" s="3"/>
      <c r="E59" s="2"/>
    </row>
    <row r="60" spans="1:5" ht="28.5" x14ac:dyDescent="0.25">
      <c r="A60" s="25" t="s">
        <v>22</v>
      </c>
      <c r="B60" s="9" t="e">
        <f>#REF!</f>
        <v>#REF!</v>
      </c>
      <c r="C60" s="10">
        <v>0</v>
      </c>
      <c r="D60" s="3"/>
      <c r="E60" s="2"/>
    </row>
    <row r="61" spans="1:5" ht="29.25" thickBot="1" x14ac:dyDescent="0.3">
      <c r="A61" s="25" t="s">
        <v>23</v>
      </c>
      <c r="B61" s="9" t="e">
        <f>#REF!+#REF!</f>
        <v>#REF!</v>
      </c>
      <c r="C61" s="10">
        <f>C62</f>
        <v>649.82000000000005</v>
      </c>
      <c r="D61" s="3"/>
      <c r="E61" s="2"/>
    </row>
    <row r="62" spans="1:5" s="30" customFormat="1" ht="15.75" thickBot="1" x14ac:dyDescent="0.3">
      <c r="A62" s="32" t="s">
        <v>105</v>
      </c>
      <c r="B62" s="32"/>
      <c r="C62" s="38">
        <v>649.82000000000005</v>
      </c>
      <c r="D62" s="32" t="s">
        <v>56</v>
      </c>
      <c r="E62" s="38">
        <v>2</v>
      </c>
    </row>
    <row r="63" spans="1:5" ht="28.5" x14ac:dyDescent="0.25">
      <c r="A63" s="25" t="s">
        <v>24</v>
      </c>
      <c r="B63" s="9" t="e">
        <f>#REF!</f>
        <v>#REF!</v>
      </c>
      <c r="C63" s="10">
        <v>0</v>
      </c>
      <c r="D63" s="3"/>
      <c r="E63" s="2"/>
    </row>
    <row r="64" spans="1:5" ht="29.25" thickBot="1" x14ac:dyDescent="0.3">
      <c r="A64" s="25" t="s">
        <v>25</v>
      </c>
      <c r="B64" s="9" t="e">
        <f>#REF!+#REF!</f>
        <v>#REF!</v>
      </c>
      <c r="C64" s="10">
        <f>C65+C66</f>
        <v>33491.159999999996</v>
      </c>
      <c r="D64" s="3"/>
      <c r="E64" s="2"/>
    </row>
    <row r="65" spans="1:6" s="30" customFormat="1" ht="15.75" thickBot="1" x14ac:dyDescent="0.3">
      <c r="A65" s="32" t="s">
        <v>103</v>
      </c>
      <c r="B65" s="32"/>
      <c r="C65" s="38">
        <v>16205.4</v>
      </c>
      <c r="D65" s="32" t="s">
        <v>5</v>
      </c>
      <c r="E65" s="38">
        <v>18006</v>
      </c>
    </row>
    <row r="66" spans="1:6" s="30" customFormat="1" ht="15.75" thickBot="1" x14ac:dyDescent="0.3">
      <c r="A66" s="32" t="s">
        <v>104</v>
      </c>
      <c r="B66" s="32"/>
      <c r="C66" s="38">
        <v>17285.759999999998</v>
      </c>
      <c r="D66" s="32" t="s">
        <v>4</v>
      </c>
      <c r="E66" s="38">
        <v>18006</v>
      </c>
    </row>
    <row r="67" spans="1:6" ht="42.75" x14ac:dyDescent="0.25">
      <c r="A67" s="25" t="s">
        <v>26</v>
      </c>
      <c r="B67" s="9" t="e">
        <f>#REF!</f>
        <v>#REF!</v>
      </c>
      <c r="C67" s="10">
        <v>0</v>
      </c>
      <c r="D67" s="3"/>
      <c r="E67" s="2"/>
    </row>
    <row r="68" spans="1:6" ht="57.75" thickBot="1" x14ac:dyDescent="0.3">
      <c r="A68" s="25" t="s">
        <v>27</v>
      </c>
      <c r="B68" s="9" t="e">
        <f>SUM(#REF!)</f>
        <v>#REF!</v>
      </c>
      <c r="C68" s="10">
        <f>SUM(C69:C72)</f>
        <v>94239.08</v>
      </c>
      <c r="D68" s="3"/>
      <c r="E68" s="2"/>
    </row>
    <row r="69" spans="1:6" s="30" customFormat="1" ht="15.75" thickBot="1" x14ac:dyDescent="0.3">
      <c r="A69" s="32" t="s">
        <v>106</v>
      </c>
      <c r="B69" s="32"/>
      <c r="C69" s="38">
        <v>306.10000000000002</v>
      </c>
      <c r="D69" s="32" t="s">
        <v>4</v>
      </c>
      <c r="E69" s="38">
        <v>18006</v>
      </c>
    </row>
    <row r="70" spans="1:6" s="30" customFormat="1" ht="15.75" thickBot="1" x14ac:dyDescent="0.3">
      <c r="A70" s="32" t="s">
        <v>91</v>
      </c>
      <c r="B70" s="32"/>
      <c r="C70" s="38">
        <v>306.10000000000002</v>
      </c>
      <c r="D70" s="32" t="s">
        <v>4</v>
      </c>
      <c r="E70" s="38">
        <v>18006</v>
      </c>
    </row>
    <row r="71" spans="1:6" s="30" customFormat="1" ht="15.75" thickBot="1" x14ac:dyDescent="0.3">
      <c r="A71" s="32" t="s">
        <v>107</v>
      </c>
      <c r="B71" s="32"/>
      <c r="C71" s="38">
        <v>44113.97</v>
      </c>
      <c r="D71" s="32" t="s">
        <v>4</v>
      </c>
      <c r="E71" s="38">
        <v>18005.7</v>
      </c>
    </row>
    <row r="72" spans="1:6" s="30" customFormat="1" ht="15.75" thickBot="1" x14ac:dyDescent="0.3">
      <c r="A72" s="32" t="s">
        <v>108</v>
      </c>
      <c r="B72" s="32"/>
      <c r="C72" s="38">
        <v>49512.91</v>
      </c>
      <c r="D72" s="32" t="s">
        <v>4</v>
      </c>
      <c r="E72" s="38">
        <v>18004.7</v>
      </c>
    </row>
    <row r="73" spans="1:6" x14ac:dyDescent="0.25">
      <c r="A73" s="25" t="s">
        <v>28</v>
      </c>
      <c r="B73" s="9">
        <f>B74</f>
        <v>2847.4576271186443</v>
      </c>
      <c r="C73" s="10">
        <f>C74</f>
        <v>3360</v>
      </c>
      <c r="D73" s="3"/>
      <c r="E73" s="2"/>
    </row>
    <row r="74" spans="1:6" ht="45" x14ac:dyDescent="0.25">
      <c r="A74" s="5" t="s">
        <v>8</v>
      </c>
      <c r="B74" s="11">
        <f>C74/1.18</f>
        <v>2847.4576271186443</v>
      </c>
      <c r="C74" s="12">
        <f>E74*12*5</f>
        <v>3360</v>
      </c>
      <c r="D74" s="5" t="s">
        <v>6</v>
      </c>
      <c r="E74" s="5">
        <v>56</v>
      </c>
    </row>
    <row r="75" spans="1:6" x14ac:dyDescent="0.25">
      <c r="A75" s="25" t="s">
        <v>92</v>
      </c>
      <c r="B75" s="13" t="e">
        <f>B12+B15+B18+#REF!+#REF!+#REF!+B59+B60+B61+B63+B64+B67+B68+B73</f>
        <v>#REF!</v>
      </c>
      <c r="C75" s="14">
        <f>C12+C15+C18+C20+C27+C41+C61+C63+C64+C67+C989+C68+C59+C58</f>
        <v>584252.65999999992</v>
      </c>
      <c r="D75" s="26" t="s">
        <v>32</v>
      </c>
      <c r="E75" s="2"/>
      <c r="F75" s="37" t="b">
        <f>C75=[1]Лист1!$C$53</f>
        <v>0</v>
      </c>
    </row>
    <row r="76" spans="1:6" x14ac:dyDescent="0.25">
      <c r="A76" s="25" t="s">
        <v>93</v>
      </c>
      <c r="B76" s="15"/>
      <c r="C76" s="10">
        <f>C75*1.2+C73</f>
        <v>704463.19199999992</v>
      </c>
      <c r="D76" s="26" t="s">
        <v>32</v>
      </c>
      <c r="E76" s="2"/>
    </row>
    <row r="77" spans="1:6" x14ac:dyDescent="0.25">
      <c r="A77" s="25" t="s">
        <v>94</v>
      </c>
      <c r="B77" s="15"/>
      <c r="C77" s="10">
        <f>C5+C8-C76</f>
        <v>175853.66800000018</v>
      </c>
      <c r="D77" s="26" t="s">
        <v>32</v>
      </c>
      <c r="E77" s="2"/>
    </row>
    <row r="78" spans="1:6" ht="28.5" x14ac:dyDescent="0.25">
      <c r="A78" s="25" t="s">
        <v>95</v>
      </c>
      <c r="B78" s="9"/>
      <c r="C78" s="10">
        <f>C77+C7</f>
        <v>105206.61800000013</v>
      </c>
      <c r="D78" s="26" t="s">
        <v>32</v>
      </c>
      <c r="E78" s="2"/>
    </row>
  </sheetData>
  <mergeCells count="4">
    <mergeCell ref="A1:E1"/>
    <mergeCell ref="A11:E11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7" workbookViewId="0">
      <selection activeCell="A40" activeCellId="3" sqref="A12:XFD12 A21:XFD21 A30:XFD31 A40:XFD41"/>
    </sheetView>
  </sheetViews>
  <sheetFormatPr defaultRowHeight="15" x14ac:dyDescent="0.25"/>
  <cols>
    <col min="1" max="1" width="57.140625" customWidth="1"/>
    <col min="2" max="2" width="46.28515625" style="30" hidden="1" customWidth="1"/>
    <col min="3" max="3" width="17.28515625" customWidth="1"/>
    <col min="5" max="5" width="14.28515625" customWidth="1"/>
  </cols>
  <sheetData>
    <row r="1" spans="1:5" x14ac:dyDescent="0.25">
      <c r="A1" s="30" t="s">
        <v>47</v>
      </c>
      <c r="C1" s="30"/>
      <c r="D1" s="30"/>
      <c r="E1" s="30"/>
    </row>
    <row r="2" spans="1:5" x14ac:dyDescent="0.25">
      <c r="A2" s="30" t="s">
        <v>46</v>
      </c>
      <c r="C2" s="30"/>
      <c r="D2" s="30"/>
      <c r="E2" s="30"/>
    </row>
    <row r="3" spans="1:5" ht="15.75" thickBot="1" x14ac:dyDescent="0.3">
      <c r="A3" s="30"/>
      <c r="C3" s="30"/>
      <c r="D3" s="30"/>
      <c r="E3" s="30"/>
    </row>
    <row r="4" spans="1:5" ht="15.75" thickBot="1" x14ac:dyDescent="0.3">
      <c r="A4" s="31" t="s">
        <v>45</v>
      </c>
      <c r="B4" s="31"/>
      <c r="C4" s="31" t="s">
        <v>48</v>
      </c>
      <c r="D4" s="31" t="s">
        <v>44</v>
      </c>
      <c r="E4" s="31" t="s">
        <v>43</v>
      </c>
    </row>
    <row r="5" spans="1:5" s="29" customFormat="1" ht="15.75" thickBot="1" x14ac:dyDescent="0.3">
      <c r="A5" s="35" t="s">
        <v>49</v>
      </c>
      <c r="B5" s="35"/>
      <c r="C5" s="36">
        <v>42058.18</v>
      </c>
      <c r="D5" s="35" t="s">
        <v>13</v>
      </c>
      <c r="E5" s="36">
        <v>794</v>
      </c>
    </row>
    <row r="6" spans="1:5" s="29" customFormat="1" ht="15.75" thickBot="1" x14ac:dyDescent="0.3">
      <c r="A6" s="35" t="s">
        <v>50</v>
      </c>
      <c r="B6" s="35"/>
      <c r="C6" s="36">
        <v>41475.51</v>
      </c>
      <c r="D6" s="35" t="s">
        <v>13</v>
      </c>
      <c r="E6" s="36">
        <v>783</v>
      </c>
    </row>
    <row r="7" spans="1:5" s="29" customFormat="1" ht="15.75" thickBot="1" x14ac:dyDescent="0.3">
      <c r="A7" s="35" t="s">
        <v>42</v>
      </c>
      <c r="B7" s="35"/>
      <c r="C7" s="36">
        <v>484.53</v>
      </c>
      <c r="D7" s="35" t="s">
        <v>41</v>
      </c>
      <c r="E7" s="36">
        <v>1</v>
      </c>
    </row>
    <row r="8" spans="1:5" s="29" customFormat="1" ht="15.75" thickBot="1" x14ac:dyDescent="0.3">
      <c r="A8" s="35" t="s">
        <v>51</v>
      </c>
      <c r="B8" s="35"/>
      <c r="C8" s="36">
        <v>1620.38</v>
      </c>
      <c r="D8" s="35" t="s">
        <v>4</v>
      </c>
      <c r="E8" s="36">
        <v>18004.2</v>
      </c>
    </row>
    <row r="9" spans="1:5" s="29" customFormat="1" ht="15.75" thickBot="1" x14ac:dyDescent="0.3">
      <c r="A9" s="35" t="s">
        <v>52</v>
      </c>
      <c r="B9" s="35"/>
      <c r="C9" s="36">
        <v>1620.38</v>
      </c>
      <c r="D9" s="35" t="s">
        <v>4</v>
      </c>
      <c r="E9" s="36">
        <v>18004.2</v>
      </c>
    </row>
    <row r="10" spans="1:5" s="29" customFormat="1" ht="15.75" thickBot="1" x14ac:dyDescent="0.3">
      <c r="A10" s="35" t="s">
        <v>34</v>
      </c>
      <c r="B10" s="35"/>
      <c r="C10" s="36">
        <v>4046.8</v>
      </c>
      <c r="D10" s="35" t="s">
        <v>29</v>
      </c>
      <c r="E10" s="36">
        <v>5</v>
      </c>
    </row>
    <row r="11" spans="1:5" s="29" customFormat="1" ht="15.75" thickBot="1" x14ac:dyDescent="0.3">
      <c r="A11" s="35" t="s">
        <v>53</v>
      </c>
      <c r="B11" s="35"/>
      <c r="C11" s="36">
        <v>1510.03</v>
      </c>
      <c r="D11" s="35" t="s">
        <v>4</v>
      </c>
      <c r="E11" s="36">
        <v>0.38</v>
      </c>
    </row>
    <row r="12" spans="1:5" s="29" customFormat="1" ht="15.75" thickBot="1" x14ac:dyDescent="0.3">
      <c r="A12" s="35" t="s">
        <v>54</v>
      </c>
      <c r="B12" s="35"/>
      <c r="C12" s="36">
        <v>141.38999999999999</v>
      </c>
      <c r="D12" s="35" t="s">
        <v>4</v>
      </c>
      <c r="E12" s="36">
        <v>8317.16</v>
      </c>
    </row>
    <row r="13" spans="1:5" s="29" customFormat="1" ht="15.75" thickBot="1" x14ac:dyDescent="0.3">
      <c r="A13" s="35" t="s">
        <v>55</v>
      </c>
      <c r="B13" s="35"/>
      <c r="C13" s="36">
        <v>3825.97</v>
      </c>
      <c r="D13" s="35" t="s">
        <v>56</v>
      </c>
      <c r="E13" s="36">
        <v>1</v>
      </c>
    </row>
    <row r="14" spans="1:5" s="29" customFormat="1" ht="15.75" thickBot="1" x14ac:dyDescent="0.3">
      <c r="A14" s="35" t="s">
        <v>40</v>
      </c>
      <c r="B14" s="35"/>
      <c r="C14" s="36">
        <v>2807</v>
      </c>
      <c r="D14" s="35" t="s">
        <v>5</v>
      </c>
      <c r="E14" s="36">
        <v>10</v>
      </c>
    </row>
    <row r="15" spans="1:5" s="29" customFormat="1" ht="15.75" thickBot="1" x14ac:dyDescent="0.3">
      <c r="A15" s="35" t="s">
        <v>40</v>
      </c>
      <c r="B15" s="35"/>
      <c r="C15" s="36">
        <v>557.44000000000005</v>
      </c>
      <c r="D15" s="35" t="s">
        <v>5</v>
      </c>
      <c r="E15" s="36">
        <v>4</v>
      </c>
    </row>
    <row r="16" spans="1:5" s="29" customFormat="1" ht="15.75" thickBot="1" x14ac:dyDescent="0.3">
      <c r="A16" s="35" t="s">
        <v>57</v>
      </c>
      <c r="B16" s="35"/>
      <c r="C16" s="36">
        <v>211.5</v>
      </c>
      <c r="D16" s="35" t="s">
        <v>4</v>
      </c>
      <c r="E16" s="36">
        <v>45</v>
      </c>
    </row>
    <row r="17" spans="1:5" s="29" customFormat="1" ht="15.75" thickBot="1" x14ac:dyDescent="0.3">
      <c r="A17" s="35" t="s">
        <v>35</v>
      </c>
      <c r="B17" s="35"/>
      <c r="C17" s="36">
        <v>1928.64</v>
      </c>
      <c r="D17" s="35" t="s">
        <v>5</v>
      </c>
      <c r="E17" s="36">
        <v>7</v>
      </c>
    </row>
    <row r="18" spans="1:5" s="29" customFormat="1" ht="15.75" thickBot="1" x14ac:dyDescent="0.3">
      <c r="A18" s="35" t="s">
        <v>36</v>
      </c>
      <c r="B18" s="35"/>
      <c r="C18" s="36">
        <v>568.95000000000005</v>
      </c>
      <c r="D18" s="35" t="s">
        <v>5</v>
      </c>
      <c r="E18" s="36">
        <v>1.5</v>
      </c>
    </row>
    <row r="19" spans="1:5" s="29" customFormat="1" ht="15.75" thickBot="1" x14ac:dyDescent="0.3">
      <c r="A19" s="35" t="s">
        <v>58</v>
      </c>
      <c r="B19" s="35"/>
      <c r="C19" s="36">
        <v>607.24</v>
      </c>
      <c r="D19" s="35" t="s">
        <v>5</v>
      </c>
      <c r="E19" s="36">
        <v>1</v>
      </c>
    </row>
    <row r="20" spans="1:5" s="29" customFormat="1" ht="15.75" thickBot="1" x14ac:dyDescent="0.3">
      <c r="A20" s="35" t="s">
        <v>59</v>
      </c>
      <c r="B20" s="35"/>
      <c r="C20" s="36">
        <v>77952</v>
      </c>
      <c r="D20" s="35" t="s">
        <v>5</v>
      </c>
      <c r="E20" s="36">
        <v>48</v>
      </c>
    </row>
    <row r="21" spans="1:5" s="29" customFormat="1" ht="15.75" thickBot="1" x14ac:dyDescent="0.3">
      <c r="A21" s="35" t="s">
        <v>60</v>
      </c>
      <c r="B21" s="35"/>
      <c r="C21" s="36">
        <v>140</v>
      </c>
      <c r="D21" s="35" t="s">
        <v>56</v>
      </c>
      <c r="E21" s="36">
        <v>2</v>
      </c>
    </row>
    <row r="22" spans="1:5" s="29" customFormat="1" ht="15.75" thickBot="1" x14ac:dyDescent="0.3">
      <c r="A22" s="35" t="s">
        <v>61</v>
      </c>
      <c r="B22" s="35"/>
      <c r="C22" s="36">
        <v>9879.98</v>
      </c>
      <c r="D22" s="35" t="s">
        <v>56</v>
      </c>
      <c r="E22" s="36">
        <v>2</v>
      </c>
    </row>
    <row r="23" spans="1:5" s="29" customFormat="1" ht="15.75" thickBot="1" x14ac:dyDescent="0.3">
      <c r="A23" s="35" t="s">
        <v>62</v>
      </c>
      <c r="B23" s="35"/>
      <c r="C23" s="36">
        <v>6016</v>
      </c>
      <c r="D23" s="35" t="s">
        <v>5</v>
      </c>
      <c r="E23" s="36">
        <v>4</v>
      </c>
    </row>
    <row r="24" spans="1:5" s="29" customFormat="1" ht="15.75" thickBot="1" x14ac:dyDescent="0.3">
      <c r="A24" s="35" t="s">
        <v>63</v>
      </c>
      <c r="B24" s="35"/>
      <c r="C24" s="36">
        <v>5892</v>
      </c>
      <c r="D24" s="35" t="s">
        <v>5</v>
      </c>
      <c r="E24" s="36">
        <v>4</v>
      </c>
    </row>
    <row r="25" spans="1:5" s="29" customFormat="1" ht="15.75" thickBot="1" x14ac:dyDescent="0.3">
      <c r="A25" s="35" t="s">
        <v>64</v>
      </c>
      <c r="B25" s="35"/>
      <c r="C25" s="36">
        <v>2192</v>
      </c>
      <c r="D25" s="35" t="s">
        <v>5</v>
      </c>
      <c r="E25" s="36">
        <v>2</v>
      </c>
    </row>
    <row r="26" spans="1:5" s="29" customFormat="1" ht="15.75" thickBot="1" x14ac:dyDescent="0.3">
      <c r="A26" s="35" t="s">
        <v>65</v>
      </c>
      <c r="B26" s="35"/>
      <c r="C26" s="36">
        <v>14403.36</v>
      </c>
      <c r="D26" s="35" t="s">
        <v>4</v>
      </c>
      <c r="E26" s="36">
        <v>18004.2</v>
      </c>
    </row>
    <row r="27" spans="1:5" s="29" customFormat="1" ht="15.75" thickBot="1" x14ac:dyDescent="0.3">
      <c r="A27" s="35" t="s">
        <v>66</v>
      </c>
      <c r="B27" s="35"/>
      <c r="C27" s="36">
        <v>16203.78</v>
      </c>
      <c r="D27" s="35" t="s">
        <v>4</v>
      </c>
      <c r="E27" s="36">
        <v>18004.2</v>
      </c>
    </row>
    <row r="28" spans="1:5" s="29" customFormat="1" ht="15.75" thickBot="1" x14ac:dyDescent="0.3">
      <c r="A28" s="35" t="s">
        <v>67</v>
      </c>
      <c r="B28" s="35"/>
      <c r="C28" s="36">
        <v>20197.689999999999</v>
      </c>
      <c r="D28" s="35" t="s">
        <v>4</v>
      </c>
      <c r="E28" s="36">
        <v>12702.96</v>
      </c>
    </row>
    <row r="29" spans="1:5" s="29" customFormat="1" ht="15.75" thickBot="1" x14ac:dyDescent="0.3">
      <c r="A29" s="35" t="s">
        <v>68</v>
      </c>
      <c r="B29" s="35"/>
      <c r="C29" s="36">
        <v>23620.33</v>
      </c>
      <c r="D29" s="35" t="s">
        <v>4</v>
      </c>
      <c r="E29" s="36">
        <v>14229.12</v>
      </c>
    </row>
    <row r="30" spans="1:5" s="29" customFormat="1" ht="15.75" thickBot="1" x14ac:dyDescent="0.3">
      <c r="A30" s="35" t="s">
        <v>69</v>
      </c>
      <c r="B30" s="35"/>
      <c r="C30" s="36">
        <v>44110.32</v>
      </c>
      <c r="D30" s="35" t="s">
        <v>4</v>
      </c>
      <c r="E30" s="36">
        <v>18004.2</v>
      </c>
    </row>
    <row r="31" spans="1:5" s="29" customFormat="1" ht="15.75" thickBot="1" x14ac:dyDescent="0.3">
      <c r="A31" s="35" t="s">
        <v>70</v>
      </c>
      <c r="B31" s="35"/>
      <c r="C31" s="36">
        <v>44110.32</v>
      </c>
      <c r="D31" s="35" t="s">
        <v>4</v>
      </c>
      <c r="E31" s="36">
        <v>18004.2</v>
      </c>
    </row>
    <row r="32" spans="1:5" s="29" customFormat="1" ht="15.75" thickBot="1" x14ac:dyDescent="0.3">
      <c r="A32" s="35" t="s">
        <v>71</v>
      </c>
      <c r="B32" s="35"/>
      <c r="C32" s="36">
        <v>725.48</v>
      </c>
      <c r="D32" s="35" t="s">
        <v>29</v>
      </c>
      <c r="E32" s="36">
        <v>1</v>
      </c>
    </row>
    <row r="33" spans="1:5" s="29" customFormat="1" ht="15.75" thickBot="1" x14ac:dyDescent="0.3">
      <c r="A33" s="35" t="s">
        <v>72</v>
      </c>
      <c r="B33" s="35"/>
      <c r="C33" s="36">
        <v>67695.789999999994</v>
      </c>
      <c r="D33" s="35" t="s">
        <v>4</v>
      </c>
      <c r="E33" s="36">
        <v>18004.2</v>
      </c>
    </row>
    <row r="34" spans="1:5" s="29" customFormat="1" ht="15.75" thickBot="1" x14ac:dyDescent="0.3">
      <c r="A34" s="35" t="s">
        <v>73</v>
      </c>
      <c r="B34" s="35"/>
      <c r="C34" s="36">
        <v>71116.59</v>
      </c>
      <c r="D34" s="35" t="s">
        <v>4</v>
      </c>
      <c r="E34" s="36">
        <v>18004.2</v>
      </c>
    </row>
    <row r="35" spans="1:5" s="29" customFormat="1" ht="15.75" thickBot="1" x14ac:dyDescent="0.3">
      <c r="A35" s="35" t="s">
        <v>74</v>
      </c>
      <c r="B35" s="35"/>
      <c r="C35" s="36">
        <v>1440.34</v>
      </c>
      <c r="D35" s="35" t="s">
        <v>4</v>
      </c>
      <c r="E35" s="36">
        <v>18004.2</v>
      </c>
    </row>
    <row r="36" spans="1:5" s="29" customFormat="1" ht="15.75" thickBot="1" x14ac:dyDescent="0.3">
      <c r="A36" s="35" t="s">
        <v>75</v>
      </c>
      <c r="B36" s="35"/>
      <c r="C36" s="36">
        <v>1620.38</v>
      </c>
      <c r="D36" s="35" t="s">
        <v>4</v>
      </c>
      <c r="E36" s="36">
        <v>18004.2</v>
      </c>
    </row>
    <row r="37" spans="1:5" s="29" customFormat="1" ht="15.75" thickBot="1" x14ac:dyDescent="0.3">
      <c r="A37" s="35" t="s">
        <v>76</v>
      </c>
      <c r="B37" s="35"/>
      <c r="C37" s="36">
        <v>6841.6</v>
      </c>
      <c r="D37" s="35" t="s">
        <v>4</v>
      </c>
      <c r="E37" s="36">
        <v>18004.2</v>
      </c>
    </row>
    <row r="38" spans="1:5" s="29" customFormat="1" ht="15.75" thickBot="1" x14ac:dyDescent="0.3">
      <c r="A38" s="35" t="s">
        <v>77</v>
      </c>
      <c r="B38" s="35"/>
      <c r="C38" s="36">
        <v>6841.6</v>
      </c>
      <c r="D38" s="35" t="s">
        <v>4</v>
      </c>
      <c r="E38" s="36">
        <v>18004.2</v>
      </c>
    </row>
    <row r="39" spans="1:5" s="29" customFormat="1" ht="15.75" thickBot="1" x14ac:dyDescent="0.3">
      <c r="A39" s="35" t="s">
        <v>39</v>
      </c>
      <c r="B39" s="35"/>
      <c r="C39" s="36">
        <v>270.14</v>
      </c>
      <c r="D39" s="35" t="s">
        <v>38</v>
      </c>
      <c r="E39" s="36">
        <v>1</v>
      </c>
    </row>
    <row r="40" spans="1:5" s="29" customFormat="1" ht="15.75" thickBot="1" x14ac:dyDescent="0.3">
      <c r="A40" s="35" t="s">
        <v>31</v>
      </c>
      <c r="B40" s="35"/>
      <c r="C40" s="36">
        <v>540</v>
      </c>
      <c r="D40" s="35" t="s">
        <v>30</v>
      </c>
      <c r="E40" s="36">
        <v>0.6</v>
      </c>
    </row>
    <row r="41" spans="1:5" s="29" customFormat="1" ht="15.75" thickBot="1" x14ac:dyDescent="0.3">
      <c r="A41" s="35" t="s">
        <v>78</v>
      </c>
      <c r="B41" s="35"/>
      <c r="C41" s="36">
        <v>2786</v>
      </c>
      <c r="D41" s="35" t="s">
        <v>56</v>
      </c>
      <c r="E41" s="36">
        <v>1</v>
      </c>
    </row>
    <row r="42" spans="1:5" s="29" customFormat="1" ht="15.75" thickBot="1" x14ac:dyDescent="0.3">
      <c r="A42" s="35" t="s">
        <v>79</v>
      </c>
      <c r="B42" s="35"/>
      <c r="C42" s="36">
        <v>1656.8</v>
      </c>
      <c r="D42" s="35" t="s">
        <v>5</v>
      </c>
      <c r="E42" s="36">
        <v>40</v>
      </c>
    </row>
    <row r="43" spans="1:5" s="29" customFormat="1" ht="15.75" thickBot="1" x14ac:dyDescent="0.3">
      <c r="A43" s="35" t="s">
        <v>80</v>
      </c>
      <c r="B43" s="35"/>
      <c r="C43" s="36">
        <v>4815</v>
      </c>
      <c r="D43" s="35" t="s">
        <v>5</v>
      </c>
      <c r="E43" s="36">
        <v>3</v>
      </c>
    </row>
    <row r="44" spans="1:5" ht="15.75" thickBot="1" x14ac:dyDescent="0.3">
      <c r="A44" s="32"/>
      <c r="B44" s="32"/>
      <c r="C44" s="34">
        <v>534531.44000000006</v>
      </c>
      <c r="D44" s="32"/>
      <c r="E44" s="33"/>
    </row>
    <row r="49" spans="1:1" x14ac:dyDescent="0.25">
      <c r="A49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2019-01-29T00:12:45Z</cp:lastPrinted>
  <dcterms:created xsi:type="dcterms:W3CDTF">2016-03-18T02:51:51Z</dcterms:created>
  <dcterms:modified xsi:type="dcterms:W3CDTF">2021-03-02T23:05:44Z</dcterms:modified>
</cp:coreProperties>
</file>